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olgashelest/Desktop/МП/ММЦ/"/>
    </mc:Choice>
  </mc:AlternateContent>
  <xr:revisionPtr revIDLastSave="0" documentId="13_ncr:1_{CD5346B5-8558-2D4F-AC85-7ED01F166D6B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Звітні дані" sheetId="1" r:id="rId1"/>
    <sheet name="Звіт за 12 місяців" sheetId="2" r:id="rId2"/>
    <sheet name="Події" sheetId="3" r:id="rId3"/>
    <sheet name="Послуги" sheetId="4" r:id="rId4"/>
    <sheet name="Відвідувачі" sheetId="5" r:id="rId5"/>
    <sheet name="Інформаційна присутність" sheetId="6" r:id="rId6"/>
    <sheet name="Бюджет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7" l="1"/>
  <c r="L30" i="7"/>
  <c r="K30" i="7"/>
  <c r="J30" i="7"/>
  <c r="I30" i="7"/>
  <c r="H30" i="7"/>
  <c r="G30" i="7"/>
  <c r="F30" i="7"/>
  <c r="E30" i="7"/>
  <c r="D30" i="7"/>
  <c r="C30" i="7"/>
  <c r="B30" i="7"/>
  <c r="N29" i="7"/>
  <c r="M24" i="7"/>
  <c r="L24" i="7"/>
  <c r="K24" i="7"/>
  <c r="J24" i="7"/>
  <c r="I24" i="7"/>
  <c r="H24" i="7"/>
  <c r="G24" i="7"/>
  <c r="F24" i="7"/>
  <c r="E24" i="7"/>
  <c r="D24" i="7"/>
  <c r="C24" i="7"/>
  <c r="B24" i="7"/>
  <c r="N23" i="7"/>
  <c r="M18" i="7"/>
  <c r="L18" i="7"/>
  <c r="K18" i="7"/>
  <c r="J18" i="7"/>
  <c r="I18" i="7"/>
  <c r="H18" i="7"/>
  <c r="G18" i="7"/>
  <c r="F18" i="7"/>
  <c r="E18" i="7"/>
  <c r="D18" i="7"/>
  <c r="C18" i="7"/>
  <c r="B18" i="7"/>
  <c r="N17" i="7"/>
  <c r="N12" i="7"/>
  <c r="N5" i="7" s="1"/>
  <c r="N11" i="7"/>
  <c r="N10" i="7"/>
  <c r="M4" i="7"/>
  <c r="L4" i="7"/>
  <c r="K4" i="7"/>
  <c r="J4" i="7"/>
  <c r="I4" i="7"/>
  <c r="H4" i="7"/>
  <c r="G4" i="7"/>
  <c r="F4" i="7"/>
  <c r="E4" i="7"/>
  <c r="D4" i="7"/>
  <c r="C4" i="7"/>
  <c r="B4" i="7"/>
  <c r="N4" i="7" s="1"/>
  <c r="G39" i="1" s="1"/>
  <c r="M41" i="6"/>
  <c r="L41" i="6"/>
  <c r="K41" i="6"/>
  <c r="J41" i="6"/>
  <c r="I41" i="6"/>
  <c r="H41" i="6"/>
  <c r="G41" i="6"/>
  <c r="F41" i="6"/>
  <c r="E41" i="6"/>
  <c r="D41" i="6"/>
  <c r="C41" i="6"/>
  <c r="B41" i="6"/>
  <c r="N40" i="6"/>
  <c r="N39" i="6"/>
  <c r="M34" i="6"/>
  <c r="L34" i="6"/>
  <c r="K34" i="6"/>
  <c r="J34" i="6"/>
  <c r="I34" i="6"/>
  <c r="H34" i="6"/>
  <c r="G34" i="6"/>
  <c r="F34" i="6"/>
  <c r="E34" i="6"/>
  <c r="D34" i="6"/>
  <c r="C34" i="6"/>
  <c r="B34" i="6"/>
  <c r="N33" i="6"/>
  <c r="N32" i="6"/>
  <c r="M27" i="6"/>
  <c r="L27" i="6"/>
  <c r="K27" i="6"/>
  <c r="J27" i="6"/>
  <c r="I27" i="6"/>
  <c r="H27" i="6"/>
  <c r="G27" i="6"/>
  <c r="F27" i="6"/>
  <c r="E27" i="6"/>
  <c r="D27" i="6"/>
  <c r="C27" i="6"/>
  <c r="B27" i="6"/>
  <c r="N26" i="6"/>
  <c r="M21" i="6"/>
  <c r="L21" i="6"/>
  <c r="K21" i="6"/>
  <c r="J21" i="6"/>
  <c r="I21" i="6"/>
  <c r="H21" i="6"/>
  <c r="G21" i="6"/>
  <c r="F21" i="6"/>
  <c r="E21" i="6"/>
  <c r="D21" i="6"/>
  <c r="C21" i="6"/>
  <c r="B21" i="6"/>
  <c r="N20" i="6"/>
  <c r="N19" i="6"/>
  <c r="N18" i="6"/>
  <c r="M13" i="6"/>
  <c r="L13" i="6"/>
  <c r="K13" i="6"/>
  <c r="J13" i="6"/>
  <c r="I13" i="6"/>
  <c r="H13" i="6"/>
  <c r="G13" i="6"/>
  <c r="F13" i="6"/>
  <c r="E13" i="6"/>
  <c r="D13" i="6"/>
  <c r="C13" i="6"/>
  <c r="B13" i="6"/>
  <c r="N12" i="6"/>
  <c r="N11" i="6"/>
  <c r="N10" i="6"/>
  <c r="N5" i="6"/>
  <c r="I5" i="6" s="1"/>
  <c r="J5" i="6"/>
  <c r="F5" i="6"/>
  <c r="B5" i="6"/>
  <c r="L4" i="6"/>
  <c r="K4" i="6"/>
  <c r="J4" i="6"/>
  <c r="I4" i="6"/>
  <c r="H4" i="6"/>
  <c r="G4" i="6"/>
  <c r="F4" i="6"/>
  <c r="E4" i="6"/>
  <c r="D4" i="6"/>
  <c r="C4" i="6"/>
  <c r="B4" i="6"/>
  <c r="N4" i="6" s="1"/>
  <c r="G29" i="1" s="1"/>
  <c r="G31" i="1" s="1"/>
  <c r="M23" i="5"/>
  <c r="L23" i="5"/>
  <c r="K23" i="5"/>
  <c r="J23" i="5"/>
  <c r="I23" i="5"/>
  <c r="H23" i="5"/>
  <c r="G23" i="5"/>
  <c r="F23" i="5"/>
  <c r="E23" i="5"/>
  <c r="D23" i="5"/>
  <c r="C23" i="5"/>
  <c r="B23" i="5"/>
  <c r="N22" i="5"/>
  <c r="N4" i="5" s="1"/>
  <c r="G21" i="1" s="1"/>
  <c r="M17" i="5"/>
  <c r="L17" i="5"/>
  <c r="K17" i="5"/>
  <c r="J17" i="5"/>
  <c r="I17" i="5"/>
  <c r="H17" i="5"/>
  <c r="G17" i="5"/>
  <c r="F17" i="5"/>
  <c r="E17" i="5"/>
  <c r="D17" i="5"/>
  <c r="C17" i="5"/>
  <c r="B17" i="5"/>
  <c r="N16" i="5"/>
  <c r="M11" i="5"/>
  <c r="L11" i="5"/>
  <c r="K11" i="5"/>
  <c r="J11" i="5"/>
  <c r="I11" i="5"/>
  <c r="H11" i="5"/>
  <c r="G11" i="5"/>
  <c r="F11" i="5"/>
  <c r="E11" i="5"/>
  <c r="D11" i="5"/>
  <c r="C11" i="5"/>
  <c r="B11" i="5"/>
  <c r="N10" i="5"/>
  <c r="N5" i="5"/>
  <c r="H5" i="5" s="1"/>
  <c r="J5" i="5"/>
  <c r="I5" i="5"/>
  <c r="B5" i="5"/>
  <c r="M4" i="5"/>
  <c r="L4" i="5"/>
  <c r="K4" i="5"/>
  <c r="J4" i="5"/>
  <c r="I4" i="5"/>
  <c r="H4" i="5"/>
  <c r="G4" i="5"/>
  <c r="F4" i="5"/>
  <c r="E4" i="5"/>
  <c r="D4" i="5"/>
  <c r="C4" i="5"/>
  <c r="B4" i="5"/>
  <c r="M17" i="4"/>
  <c r="L17" i="4"/>
  <c r="K17" i="4"/>
  <c r="J17" i="4"/>
  <c r="I17" i="4"/>
  <c r="H17" i="4"/>
  <c r="G17" i="4"/>
  <c r="F17" i="4"/>
  <c r="E17" i="4"/>
  <c r="D17" i="4"/>
  <c r="C17" i="4"/>
  <c r="B17" i="4"/>
  <c r="N16" i="4"/>
  <c r="M11" i="4"/>
  <c r="L11" i="4"/>
  <c r="K11" i="4"/>
  <c r="J11" i="4"/>
  <c r="I11" i="4"/>
  <c r="H11" i="4"/>
  <c r="G11" i="4"/>
  <c r="F11" i="4"/>
  <c r="E11" i="4"/>
  <c r="D11" i="4"/>
  <c r="C11" i="4"/>
  <c r="B11" i="4"/>
  <c r="N10" i="4"/>
  <c r="N5" i="4"/>
  <c r="L5" i="4" s="1"/>
  <c r="M5" i="4"/>
  <c r="E5" i="4"/>
  <c r="M4" i="4"/>
  <c r="L4" i="4"/>
  <c r="K4" i="4"/>
  <c r="J4" i="4"/>
  <c r="I4" i="4"/>
  <c r="H4" i="4"/>
  <c r="G4" i="4"/>
  <c r="F4" i="4"/>
  <c r="E4" i="4"/>
  <c r="D4" i="4"/>
  <c r="C4" i="4"/>
  <c r="B4" i="4"/>
  <c r="N4" i="4" s="1"/>
  <c r="G13" i="1" s="1"/>
  <c r="M29" i="3"/>
  <c r="L29" i="3"/>
  <c r="K29" i="3"/>
  <c r="J29" i="3"/>
  <c r="I29" i="3"/>
  <c r="H29" i="3"/>
  <c r="G29" i="3"/>
  <c r="F29" i="3"/>
  <c r="E29" i="3"/>
  <c r="D29" i="3"/>
  <c r="C29" i="3"/>
  <c r="B29" i="3"/>
  <c r="N28" i="3"/>
  <c r="M23" i="3"/>
  <c r="L23" i="3"/>
  <c r="K23" i="3"/>
  <c r="J23" i="3"/>
  <c r="I23" i="3"/>
  <c r="H23" i="3"/>
  <c r="G23" i="3"/>
  <c r="F23" i="3"/>
  <c r="E23" i="3"/>
  <c r="D23" i="3"/>
  <c r="C23" i="3"/>
  <c r="B23" i="3"/>
  <c r="N22" i="3"/>
  <c r="M17" i="3"/>
  <c r="L17" i="3"/>
  <c r="K17" i="3"/>
  <c r="J17" i="3"/>
  <c r="I17" i="3"/>
  <c r="H17" i="3"/>
  <c r="G17" i="3"/>
  <c r="F17" i="3"/>
  <c r="E17" i="3"/>
  <c r="D17" i="3"/>
  <c r="C17" i="3"/>
  <c r="B17" i="3"/>
  <c r="N16" i="3"/>
  <c r="M11" i="3"/>
  <c r="L11" i="3"/>
  <c r="K11" i="3"/>
  <c r="J11" i="3"/>
  <c r="I11" i="3"/>
  <c r="H11" i="3"/>
  <c r="G11" i="3"/>
  <c r="F11" i="3"/>
  <c r="E11" i="3"/>
  <c r="D11" i="3"/>
  <c r="C11" i="3"/>
  <c r="B11" i="3"/>
  <c r="N10" i="3"/>
  <c r="N5" i="3"/>
  <c r="J5" i="3" s="1"/>
  <c r="M5" i="3"/>
  <c r="L5" i="3"/>
  <c r="K5" i="3"/>
  <c r="H5" i="3"/>
  <c r="G5" i="3"/>
  <c r="F5" i="3"/>
  <c r="E5" i="3"/>
  <c r="D5" i="3"/>
  <c r="C5" i="3"/>
  <c r="M4" i="3"/>
  <c r="L4" i="3"/>
  <c r="K4" i="3"/>
  <c r="J4" i="3"/>
  <c r="I4" i="3"/>
  <c r="H4" i="3"/>
  <c r="G4" i="3"/>
  <c r="F4" i="3"/>
  <c r="E4" i="3"/>
  <c r="D4" i="3"/>
  <c r="C4" i="3"/>
  <c r="B4" i="3"/>
  <c r="N4" i="3" s="1"/>
  <c r="G3" i="1" s="1"/>
  <c r="G5" i="1" s="1"/>
  <c r="C14" i="2"/>
  <c r="B14" i="2"/>
  <c r="C13" i="2"/>
  <c r="B13" i="2"/>
  <c r="C12" i="2"/>
  <c r="B12" i="2"/>
  <c r="C11" i="2"/>
  <c r="B11" i="2"/>
  <c r="C10" i="2"/>
  <c r="B10" i="2"/>
  <c r="E9" i="2"/>
  <c r="I5" i="2"/>
  <c r="G30" i="1"/>
  <c r="G4" i="1"/>
  <c r="H5" i="7" l="1"/>
  <c r="G5" i="7"/>
  <c r="E5" i="7"/>
  <c r="G40" i="1"/>
  <c r="F5" i="7"/>
  <c r="M5" i="7"/>
  <c r="L5" i="7"/>
  <c r="D5" i="7"/>
  <c r="K5" i="7"/>
  <c r="C5" i="7"/>
  <c r="J5" i="7"/>
  <c r="B5" i="7"/>
  <c r="I5" i="7"/>
  <c r="G41" i="1"/>
  <c r="G23" i="1"/>
  <c r="F5" i="4"/>
  <c r="K5" i="5"/>
  <c r="K5" i="6"/>
  <c r="G5" i="4"/>
  <c r="C5" i="5"/>
  <c r="C5" i="6"/>
  <c r="G14" i="1"/>
  <c r="G15" i="1" s="1"/>
  <c r="H5" i="4"/>
  <c r="D5" i="5"/>
  <c r="L5" i="5"/>
  <c r="D5" i="6"/>
  <c r="L5" i="6"/>
  <c r="I5" i="4"/>
  <c r="E5" i="5"/>
  <c r="M5" i="5"/>
  <c r="E5" i="6"/>
  <c r="M5" i="6"/>
  <c r="B5" i="4"/>
  <c r="J5" i="4"/>
  <c r="F5" i="5"/>
  <c r="I5" i="3"/>
  <c r="C5" i="4"/>
  <c r="K5" i="4"/>
  <c r="G5" i="5"/>
  <c r="G5" i="6"/>
  <c r="G22" i="1"/>
  <c r="B5" i="3"/>
  <c r="D5" i="4"/>
  <c r="H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1" authorId="0" shapeId="0" xr:uid="{00000000-0006-0000-0500-000001000000}">
      <text>
        <r>
          <rPr>
            <sz val="10"/>
            <color rgb="FF000000"/>
            <rFont val="Arial"/>
          </rPr>
          <t xml:space="preserve">Lifetime Post Total Reach
</t>
        </r>
      </text>
    </comment>
    <comment ref="A12" authorId="0" shapeId="0" xr:uid="{00000000-0006-0000-0500-000002000000}">
      <text>
        <r>
          <rPr>
            <sz val="10"/>
            <color rgb="FF000000"/>
            <rFont val="Arial"/>
          </rPr>
          <t xml:space="preserve">Lifetime Engaged Users
</t>
        </r>
      </text>
    </comment>
    <comment ref="A19" authorId="0" shapeId="0" xr:uid="{00000000-0006-0000-0500-000003000000}">
      <text>
        <r>
          <rPr>
            <sz val="10"/>
            <color rgb="FF000000"/>
            <rFont val="Arial"/>
            <family val="2"/>
          </rPr>
          <t xml:space="preserve">Reach
</t>
        </r>
      </text>
    </comment>
    <comment ref="A20" authorId="0" shapeId="0" xr:uid="{00000000-0006-0000-0500-000004000000}">
      <text>
        <r>
          <rPr>
            <sz val="10"/>
            <color rgb="FF000000"/>
            <rFont val="Arial"/>
          </rPr>
          <t xml:space="preserve">Engagement
</t>
        </r>
      </text>
    </comment>
    <comment ref="A33" authorId="0" shapeId="0" xr:uid="{00000000-0006-0000-0500-000005000000}">
      <text>
        <r>
          <rPr>
            <sz val="10"/>
            <color rgb="FF000000"/>
            <rFont val="Arial"/>
          </rPr>
          <t xml:space="preserve">Reach
</t>
        </r>
      </text>
    </comment>
    <comment ref="A40" authorId="0" shapeId="0" xr:uid="{00000000-0006-0000-0500-000006000000}">
      <text>
        <r>
          <rPr>
            <sz val="10"/>
            <color rgb="FF000000"/>
            <rFont val="Arial"/>
          </rPr>
          <t xml:space="preserve">Reach
</t>
        </r>
      </text>
    </comment>
  </commentList>
</comments>
</file>

<file path=xl/sharedStrings.xml><?xml version="1.0" encoding="utf-8"?>
<sst xmlns="http://schemas.openxmlformats.org/spreadsheetml/2006/main" count="414" uniqueCount="68">
  <si>
    <t xml:space="preserve">Додаток 4
до політики “Моніторинг та оцінка діяльності 
Молодіжного центру “Смарт” 
Слобожанської селищної ради”
</t>
  </si>
  <si>
    <r>
      <rPr>
        <b/>
        <sz val="18"/>
        <color theme="1"/>
        <rFont val="Exo 2"/>
      </rPr>
      <t xml:space="preserve">Звіт про роботу молодіжного центру "СМАРТ" 
по індикаторам виміру впливу
</t>
    </r>
    <r>
      <rPr>
        <b/>
        <sz val="14"/>
        <color theme="1"/>
        <rFont val="Exo 2"/>
      </rPr>
      <t>станом на 01 грудня 2021 року</t>
    </r>
  </si>
  <si>
    <t>ПОДІЇ В МЦ</t>
  </si>
  <si>
    <t>Фактично</t>
  </si>
  <si>
    <t>Мета</t>
  </si>
  <si>
    <t>Послуги в МЦ</t>
  </si>
  <si>
    <t xml:space="preserve"> </t>
  </si>
  <si>
    <t>Відвідувачі МЦ</t>
  </si>
  <si>
    <t xml:space="preserve">Інформаційна присутність </t>
  </si>
  <si>
    <t>Фінанси МЦ</t>
  </si>
  <si>
    <t>ЗА 12 МІСЯЦІВ</t>
  </si>
  <si>
    <t xml:space="preserve">За 12 місяців </t>
  </si>
  <si>
    <t>к-сть заходів</t>
  </si>
  <si>
    <t>Унікальних відвідувачів</t>
  </si>
  <si>
    <t>чол</t>
  </si>
  <si>
    <t>жін</t>
  </si>
  <si>
    <t>всього</t>
  </si>
  <si>
    <t>Воллнтерство</t>
  </si>
  <si>
    <t>Екологія</t>
  </si>
  <si>
    <t>Освіта</t>
  </si>
  <si>
    <t>Середній вік відвідувачів МЦ Смарт - 21 рік</t>
  </si>
  <si>
    <t>Дозвілля</t>
  </si>
  <si>
    <t>Всього заходів</t>
  </si>
  <si>
    <t>Нац.-патр. виховання</t>
  </si>
  <si>
    <t>Зведена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</si>
  <si>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</si>
  <si>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</si>
  <si>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</si>
  <si>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</si>
  <si>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</si>
  <si>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</si>
  <si>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</si>
  <si>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</si>
  <si>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</si>
  <si>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</si>
  <si>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</si>
  <si>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</si>
  <si>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Total</t>
  </si>
  <si>
    <t>Загальні Фактичні</t>
  </si>
  <si>
    <t>Загальна Ціль</t>
  </si>
  <si>
    <t>Власні</t>
  </si>
  <si>
    <t>Загальні Ціль</t>
  </si>
  <si>
    <t>Партнерські</t>
  </si>
  <si>
    <t>Як партнер заходу/проекту</t>
  </si>
  <si>
    <t>Смарт як учасник</t>
  </si>
  <si>
    <t>Загальни Фактичні</t>
  </si>
  <si>
    <t>Загальни Ціль</t>
  </si>
  <si>
    <t>Платні</t>
  </si>
  <si>
    <t>Безоплатні</t>
  </si>
  <si>
    <t>Унікальні учасники</t>
  </si>
  <si>
    <t>На заходах</t>
  </si>
  <si>
    <t>Користувачі послуг</t>
  </si>
  <si>
    <t>Facebook</t>
  </si>
  <si>
    <t>Кількість публікацій</t>
  </si>
  <si>
    <t xml:space="preserve">Охоплення </t>
  </si>
  <si>
    <t>Взаємодія</t>
  </si>
  <si>
    <t>Instagram</t>
  </si>
  <si>
    <t>Охоплення</t>
  </si>
  <si>
    <t>Згадки в ЗМІ</t>
  </si>
  <si>
    <t>Tik Tok</t>
  </si>
  <si>
    <t>Переглядів</t>
  </si>
  <si>
    <t>You Tube</t>
  </si>
  <si>
    <t>Бюджетні</t>
  </si>
  <si>
    <t>Загальни Фонд</t>
  </si>
  <si>
    <t>Спеціальний фонд</t>
  </si>
  <si>
    <t>Грантові</t>
  </si>
  <si>
    <t>Спонсорські</t>
  </si>
  <si>
    <t>Від наданих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</si>
</sst>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грн. -422]"/>
    <numFmt numFmtId="165" formatCode="0.0"/>
  </numFmts>
  <fonts count="25">
    <font>
      <sz val="10"/>
      <color rgb="FF000000"/>
      <name val="Arial"/>
    </font>
    <font>
      <sz val="10"/>
      <color theme="1"/>
      <name val="Exo 2"/>
    </font>
    <font>
      <b/>
      <sz val="18"/>
      <color theme="1"/>
      <name val="Exo 2"/>
    </font>
    <font>
      <b/>
      <sz val="11"/>
      <color theme="1"/>
      <name val="Exo 2"/>
    </font>
    <font>
      <b/>
      <i/>
      <sz val="14"/>
      <color rgb="FF202124"/>
      <name val="Roboto"/>
    </font>
    <font>
      <b/>
      <sz val="24"/>
      <color theme="1"/>
      <name val="Exo 2"/>
    </font>
    <font>
      <sz val="12"/>
      <color rgb="FF202124"/>
      <name val="Roboto"/>
    </font>
    <font>
      <b/>
      <sz val="12"/>
      <color rgb="FF202124"/>
      <name val="Roboto"/>
    </font>
    <font>
      <sz val="10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Exo 2"/>
    </font>
    <font>
      <b/>
      <sz val="10"/>
      <color theme="1"/>
      <name val="Exo 2"/>
    </font>
    <font>
      <sz val="11"/>
      <color rgb="FF000000"/>
      <name val="Exo 2"/>
    </font>
    <font>
      <sz val="10"/>
      <color theme="1"/>
      <name val="Exo 2"/>
    </font>
    <font>
      <sz val="10"/>
      <color rgb="FF000000"/>
      <name val="&quot;Times New Roman&quot;"/>
    </font>
    <font>
      <sz val="14"/>
      <color theme="1"/>
      <name val="&quot;Times New Roman&quot;"/>
    </font>
    <font>
      <sz val="14"/>
      <color rgb="FF000000"/>
      <name val="&quot;Times New Roman&quot;"/>
    </font>
    <font>
      <sz val="14"/>
      <color theme="1"/>
      <name val="Exo 2"/>
    </font>
    <font>
      <sz val="11"/>
      <color theme="1"/>
      <name val="Exo 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Exo 2"/>
    </font>
    <font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6FA8DC"/>
        <bgColor rgb="FF6FA8DC"/>
      </patternFill>
    </fill>
    <fill>
      <patternFill patternType="solid">
        <fgColor rgb="FFC27BA0"/>
        <bgColor rgb="FFC27BA0"/>
      </patternFill>
    </fill>
    <fill>
      <patternFill patternType="solid">
        <fgColor rgb="FFFF9900"/>
        <bgColor rgb="FFFF9900"/>
      </patternFill>
    </fill>
    <fill>
      <patternFill patternType="solid">
        <fgColor theme="6"/>
        <bgColor theme="6"/>
      </patternFill>
    </fill>
    <fill>
      <patternFill patternType="solid">
        <fgColor rgb="FFFFF2CC"/>
        <bgColor rgb="FFFFF2CC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rgb="FFFFFF00"/>
      </patternFill>
    </fill>
    <fill>
      <patternFill patternType="solid">
        <fgColor rgb="FF8E7CC3"/>
        <bgColor rgb="FF8E7CC3"/>
      </patternFill>
    </fill>
    <fill>
      <patternFill patternType="solid">
        <fgColor rgb="FF00FF00"/>
        <bgColor rgb="FF00FF00"/>
      </patternFill>
    </fill>
    <fill>
      <patternFill patternType="solid">
        <fgColor rgb="FF4A86E8"/>
        <bgColor rgb="FF4A86E8"/>
      </patternFill>
    </fill>
    <fill>
      <patternFill patternType="solid">
        <fgColor rgb="FFE06666"/>
        <bgColor rgb="FFE06666"/>
      </patternFill>
    </fill>
    <fill>
      <patternFill patternType="solid">
        <fgColor rgb="FF9900FF"/>
        <bgColor rgb="FF9900FF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>
      <alignment horizontal="center" vertical="top"/>
    </xf>
    <xf numFmtId="0" fontId="1" fillId="2" borderId="0" xfId="0" applyFont="1" applyFill="1"/>
    <xf numFmtId="0" fontId="1" fillId="0" borderId="0" xfId="0" applyFont="1"/>
    <xf numFmtId="0" fontId="4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6" fillId="3" borderId="0" xfId="0" applyFont="1" applyFill="1"/>
    <xf numFmtId="0" fontId="7" fillId="3" borderId="0" xfId="0" applyFont="1" applyFill="1" applyAlignment="1"/>
    <xf numFmtId="0" fontId="6" fillId="3" borderId="0" xfId="0" applyFont="1" applyFill="1" applyAlignment="1"/>
    <xf numFmtId="0" fontId="1" fillId="2" borderId="0" xfId="0" applyFont="1" applyFill="1" applyAlignment="1">
      <alignment horizontal="left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7" borderId="0" xfId="0" applyFont="1" applyFill="1" applyAlignment="1">
      <alignment horizontal="center" vertical="top"/>
    </xf>
    <xf numFmtId="0" fontId="10" fillId="6" borderId="0" xfId="0" applyFont="1" applyFill="1" applyAlignment="1">
      <alignment horizontal="center" vertical="top"/>
    </xf>
    <xf numFmtId="0" fontId="10" fillId="9" borderId="4" xfId="0" applyFont="1" applyFill="1" applyBorder="1" applyAlignment="1">
      <alignment horizontal="center" vertical="top"/>
    </xf>
    <xf numFmtId="0" fontId="10" fillId="10" borderId="0" xfId="0" applyFont="1" applyFill="1" applyAlignment="1">
      <alignment horizontal="center"/>
    </xf>
    <xf numFmtId="0" fontId="10" fillId="6" borderId="4" xfId="0" applyFont="1" applyFill="1" applyBorder="1" applyAlignment="1">
      <alignment horizontal="center" vertical="top"/>
    </xf>
    <xf numFmtId="0" fontId="10" fillId="11" borderId="4" xfId="0" applyFont="1" applyFill="1" applyBorder="1" applyAlignment="1">
      <alignment horizontal="center" vertical="top"/>
    </xf>
    <xf numFmtId="0" fontId="10" fillId="7" borderId="0" xfId="0" applyFont="1" applyFill="1" applyAlignment="1">
      <alignment horizontal="center" vertical="top"/>
    </xf>
    <xf numFmtId="0" fontId="10" fillId="12" borderId="0" xfId="0" applyFont="1" applyFill="1" applyAlignment="1">
      <alignment horizontal="center"/>
    </xf>
    <xf numFmtId="0" fontId="10" fillId="13" borderId="4" xfId="0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11" fillId="8" borderId="0" xfId="0" applyFont="1" applyFill="1" applyAlignment="1"/>
    <xf numFmtId="0" fontId="11" fillId="8" borderId="0" xfId="0" applyFont="1" applyFill="1"/>
    <xf numFmtId="0" fontId="10" fillId="14" borderId="4" xfId="0" applyFont="1" applyFill="1" applyBorder="1" applyAlignment="1">
      <alignment horizontal="center" vertical="top"/>
    </xf>
    <xf numFmtId="0" fontId="10" fillId="15" borderId="0" xfId="0" applyFont="1" applyFill="1" applyAlignment="1">
      <alignment horizontal="center"/>
    </xf>
    <xf numFmtId="0" fontId="10" fillId="16" borderId="4" xfId="0" applyFont="1" applyFill="1" applyBorder="1" applyAlignment="1">
      <alignment horizontal="center" vertical="top"/>
    </xf>
    <xf numFmtId="0" fontId="10" fillId="15" borderId="0" xfId="0" applyFont="1" applyFill="1" applyAlignment="1">
      <alignment horizontal="center"/>
    </xf>
    <xf numFmtId="9" fontId="10" fillId="12" borderId="0" xfId="0" applyNumberFormat="1" applyFont="1" applyFill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/>
    </xf>
    <xf numFmtId="0" fontId="12" fillId="19" borderId="4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3" fillId="20" borderId="4" xfId="0" applyFont="1" applyFill="1" applyBorder="1" applyAlignment="1">
      <alignment horizontal="center" wrapText="1"/>
    </xf>
    <xf numFmtId="0" fontId="13" fillId="21" borderId="4" xfId="0" applyFont="1" applyFill="1" applyBorder="1" applyAlignment="1">
      <alignment horizontal="center" wrapText="1"/>
    </xf>
    <xf numFmtId="0" fontId="12" fillId="22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" fillId="22" borderId="4" xfId="0" applyFont="1" applyFill="1" applyBorder="1" applyAlignment="1">
      <alignment horizontal="center"/>
    </xf>
    <xf numFmtId="0" fontId="3" fillId="22" borderId="4" xfId="0" applyFont="1" applyFill="1" applyBorder="1" applyAlignment="1">
      <alignment horizontal="center"/>
    </xf>
    <xf numFmtId="0" fontId="3" fillId="22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/>
    </xf>
    <xf numFmtId="0" fontId="1" fillId="22" borderId="4" xfId="0" applyFont="1" applyFill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165" fontId="12" fillId="3" borderId="4" xfId="0" applyNumberFormat="1" applyFont="1" applyFill="1" applyBorder="1" applyAlignment="1">
      <alignment horizontal="center"/>
    </xf>
    <xf numFmtId="164" fontId="13" fillId="3" borderId="4" xfId="0" applyNumberFormat="1" applyFont="1" applyFill="1" applyBorder="1" applyAlignment="1">
      <alignment horizontal="center" wrapText="1"/>
    </xf>
    <xf numFmtId="164" fontId="13" fillId="3" borderId="4" xfId="0" applyNumberFormat="1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65" fontId="21" fillId="0" borderId="4" xfId="0" applyNumberFormat="1" applyFont="1" applyBorder="1" applyAlignment="1">
      <alignment horizontal="right"/>
    </xf>
    <xf numFmtId="0" fontId="22" fillId="0" borderId="0" xfId="0" applyFont="1" applyAlignment="1"/>
    <xf numFmtId="0" fontId="20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 wrapText="1"/>
    </xf>
    <xf numFmtId="165" fontId="20" fillId="0" borderId="4" xfId="0" applyNumberFormat="1" applyFont="1" applyBorder="1" applyAlignment="1">
      <alignment horizontal="center"/>
    </xf>
    <xf numFmtId="165" fontId="22" fillId="0" borderId="0" xfId="0" applyNumberFormat="1" applyFont="1" applyAlignment="1"/>
    <xf numFmtId="164" fontId="20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22" borderId="4" xfId="0" applyNumberFormat="1" applyFont="1" applyFill="1" applyBorder="1" applyAlignment="1">
      <alignment horizontal="center"/>
    </xf>
    <xf numFmtId="2" fontId="12" fillId="22" borderId="4" xfId="0" applyNumberFormat="1" applyFont="1" applyFill="1" applyBorder="1" applyAlignment="1">
      <alignment horizontal="center"/>
    </xf>
    <xf numFmtId="0" fontId="5" fillId="2" borderId="0" xfId="0" applyFont="1" applyFill="1" applyAlignment="1"/>
    <xf numFmtId="0" fontId="0" fillId="0" borderId="0" xfId="0" applyFont="1" applyAlignment="1"/>
    <xf numFmtId="9" fontId="2" fillId="4" borderId="1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9" fontId="2" fillId="2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/>
    <xf numFmtId="0" fontId="10" fillId="0" borderId="0" xfId="0" applyFont="1" applyAlignment="1">
      <alignment horizontal="center"/>
    </xf>
    <xf numFmtId="0" fontId="10" fillId="6" borderId="0" xfId="0" applyFont="1" applyFill="1" applyAlignment="1">
      <alignment horizontal="center" vertical="top"/>
    </xf>
    <xf numFmtId="0" fontId="10" fillId="8" borderId="0" xfId="0" applyFont="1" applyFill="1" applyAlignment="1">
      <alignment horizontal="center"/>
    </xf>
    <xf numFmtId="0" fontId="2" fillId="17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3" fillId="2" borderId="0" xfId="0" applyFont="1" applyFill="1" applyAlignment="1">
      <alignment horizontal="right" vertical="top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strRef>
              <c:f>Події!$A$4</c:f>
              <c:strCache>
                <c:ptCount val="1"/>
                <c:pt idx="0">
                  <c:v>Загальні Фактичні</c:v>
                </c:pt>
              </c:strCache>
            </c:strRef>
          </c:tx>
          <c:spPr>
            <a:solidFill>
              <a:srgbClr val="00FF00">
                <a:alpha val="70000"/>
              </a:srgbClr>
            </a:solidFill>
            <a:ln cmpd="sng">
              <a:solidFill>
                <a:srgbClr val="00FF00"/>
              </a:solidFill>
            </a:ln>
          </c:spPr>
          <c:cat>
            <c:strRef>
              <c:f>Події!$B$3:$M$3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Події!$B$4:$M$4</c:f>
              <c:numCache>
                <c:formatCode>General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5-D34C-89DB-96F0D128006F}"/>
            </c:ext>
          </c:extLst>
        </c:ser>
        <c:ser>
          <c:idx val="1"/>
          <c:order val="1"/>
          <c:tx>
            <c:strRef>
              <c:f>Події!$A$5</c:f>
              <c:strCache>
                <c:ptCount val="1"/>
                <c:pt idx="0">
                  <c:v>Загальна Ціль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  <a:ln cmpd="sng">
              <a:solidFill>
                <a:srgbClr val="FF0000"/>
              </a:solidFill>
            </a:ln>
          </c:spPr>
          <c:cat>
            <c:strRef>
              <c:f>Події!$B$3:$M$3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Події!$B$5:$M$5</c:f>
              <c:numCache>
                <c:formatCode>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5-D34C-89DB-96F0D1280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465170"/>
        <c:axId val="511428871"/>
      </c:areaChart>
      <c:catAx>
        <c:axId val="5804651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U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1800000"/>
          <a:lstStyle/>
          <a:p>
            <a:pPr lvl="0">
              <a:defRPr sz="1200" b="0">
                <a:solidFill>
                  <a:srgbClr val="000000"/>
                </a:solidFill>
                <a:latin typeface="Arial"/>
              </a:defRPr>
            </a:pPr>
            <a:endParaRPr lang="ru-UA"/>
          </a:p>
        </c:txPr>
        <c:crossAx val="511428871"/>
        <c:crosses val="autoZero"/>
        <c:auto val="1"/>
        <c:lblAlgn val="ctr"/>
        <c:lblOffset val="100"/>
        <c:noMultiLvlLbl val="1"/>
      </c:catAx>
      <c:valAx>
        <c:axId val="51142887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U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UA"/>
          </a:p>
        </c:txPr>
        <c:crossAx val="580465170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strRef>
              <c:f>Послуги!$A$4</c:f>
              <c:strCache>
                <c:ptCount val="1"/>
                <c:pt idx="0">
                  <c:v>Загальни Фактичні</c:v>
                </c:pt>
              </c:strCache>
            </c:strRef>
          </c:tx>
          <c:spPr>
            <a:solidFill>
              <a:srgbClr val="00FF00">
                <a:alpha val="70000"/>
              </a:srgbClr>
            </a:solidFill>
            <a:ln cmpd="sng">
              <a:solidFill>
                <a:srgbClr val="00FF00"/>
              </a:solidFill>
            </a:ln>
          </c:spPr>
          <c:cat>
            <c:strRef>
              <c:f>Послуги!$B$3:$M$3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Послуги!$B$4:$M$4</c:f>
              <c:numCache>
                <c:formatCode>General</c:formatCode>
                <c:ptCount val="12"/>
                <c:pt idx="0">
                  <c:v>15</c:v>
                </c:pt>
                <c:pt idx="1">
                  <c:v>18</c:v>
                </c:pt>
                <c:pt idx="2">
                  <c:v>19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3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A-2541-B802-D8AD01A93A97}"/>
            </c:ext>
          </c:extLst>
        </c:ser>
        <c:ser>
          <c:idx val="1"/>
          <c:order val="1"/>
          <c:tx>
            <c:strRef>
              <c:f>Послуги!$A$5</c:f>
              <c:strCache>
                <c:ptCount val="1"/>
                <c:pt idx="0">
                  <c:v>Загальни Ціль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  <a:ln cmpd="sng">
              <a:solidFill>
                <a:srgbClr val="FF0000"/>
              </a:solidFill>
            </a:ln>
          </c:spPr>
          <c:cat>
            <c:strRef>
              <c:f>Послуги!$B$3:$M$3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Послуги!$B$5:$M$5</c:f>
              <c:numCache>
                <c:formatCode>0</c:formatCode>
                <c:ptCount val="1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A-2541-B802-D8AD01A9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91648"/>
        <c:axId val="1024558570"/>
      </c:areaChart>
      <c:catAx>
        <c:axId val="114289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U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1800000"/>
          <a:lstStyle/>
          <a:p>
            <a:pPr lvl="0">
              <a:defRPr sz="1200" b="0">
                <a:solidFill>
                  <a:srgbClr val="000000"/>
                </a:solidFill>
                <a:latin typeface="Arial"/>
              </a:defRPr>
            </a:pPr>
            <a:endParaRPr lang="ru-UA"/>
          </a:p>
        </c:txPr>
        <c:crossAx val="1024558570"/>
        <c:crosses val="autoZero"/>
        <c:auto val="1"/>
        <c:lblAlgn val="ctr"/>
        <c:lblOffset val="100"/>
        <c:noMultiLvlLbl val="1"/>
      </c:catAx>
      <c:valAx>
        <c:axId val="102455857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U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UA"/>
          </a:p>
        </c:txPr>
        <c:crossAx val="1142891648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strRef>
              <c:f>Відвідувачі!$A$4</c:f>
              <c:strCache>
                <c:ptCount val="1"/>
                <c:pt idx="0">
                  <c:v>Загальні Фактичні</c:v>
                </c:pt>
              </c:strCache>
            </c:strRef>
          </c:tx>
          <c:spPr>
            <a:solidFill>
              <a:srgbClr val="00FF00">
                <a:alpha val="70000"/>
              </a:srgbClr>
            </a:solidFill>
            <a:ln cmpd="sng">
              <a:solidFill>
                <a:srgbClr val="00FF00"/>
              </a:solidFill>
            </a:ln>
          </c:spPr>
          <c:cat>
            <c:strRef>
              <c:f>Відвідувачі!$B$3:$M$3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Відвідувачі!$B$4:$M$4</c:f>
              <c:numCache>
                <c:formatCode>General</c:formatCode>
                <c:ptCount val="12"/>
                <c:pt idx="0">
                  <c:v>202</c:v>
                </c:pt>
                <c:pt idx="1">
                  <c:v>178</c:v>
                </c:pt>
                <c:pt idx="2">
                  <c:v>369</c:v>
                </c:pt>
                <c:pt idx="3">
                  <c:v>119</c:v>
                </c:pt>
                <c:pt idx="4">
                  <c:v>93</c:v>
                </c:pt>
                <c:pt idx="5">
                  <c:v>199</c:v>
                </c:pt>
                <c:pt idx="6">
                  <c:v>74</c:v>
                </c:pt>
                <c:pt idx="7">
                  <c:v>136</c:v>
                </c:pt>
                <c:pt idx="8">
                  <c:v>89</c:v>
                </c:pt>
                <c:pt idx="9">
                  <c:v>77</c:v>
                </c:pt>
                <c:pt idx="10">
                  <c:v>122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E-4B49-95AF-D60D36FA7914}"/>
            </c:ext>
          </c:extLst>
        </c:ser>
        <c:ser>
          <c:idx val="1"/>
          <c:order val="1"/>
          <c:tx>
            <c:strRef>
              <c:f>Відвідувачі!$A$5</c:f>
              <c:strCache>
                <c:ptCount val="1"/>
                <c:pt idx="0">
                  <c:v>Загальні Ціль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  <a:ln cmpd="sng">
              <a:solidFill>
                <a:srgbClr val="FF0000"/>
              </a:solidFill>
            </a:ln>
          </c:spPr>
          <c:cat>
            <c:strRef>
              <c:f>Відвідувачі!$B$3:$M$3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Відвідувачі!$B$5:$M$5</c:f>
              <c:numCache>
                <c:formatCode>0</c:formatCode>
                <c:ptCount val="12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E-4B49-95AF-D60D36FA7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585762"/>
        <c:axId val="1121830195"/>
      </c:areaChart>
      <c:catAx>
        <c:axId val="19595857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U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1800000"/>
          <a:lstStyle/>
          <a:p>
            <a:pPr lvl="0">
              <a:defRPr sz="1200" b="0">
                <a:solidFill>
                  <a:srgbClr val="000000"/>
                </a:solidFill>
                <a:latin typeface="Arial"/>
              </a:defRPr>
            </a:pPr>
            <a:endParaRPr lang="ru-UA"/>
          </a:p>
        </c:txPr>
        <c:crossAx val="1121830195"/>
        <c:crosses val="autoZero"/>
        <c:auto val="1"/>
        <c:lblAlgn val="ctr"/>
        <c:lblOffset val="100"/>
        <c:noMultiLvlLbl val="1"/>
      </c:catAx>
      <c:valAx>
        <c:axId val="112183019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U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UA"/>
          </a:p>
        </c:txPr>
        <c:crossAx val="1959585762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strRef>
              <c:f>Бюджет!$A$4</c:f>
              <c:strCache>
                <c:ptCount val="1"/>
                <c:pt idx="0">
                  <c:v>Загальни Фактичні</c:v>
                </c:pt>
              </c:strCache>
            </c:strRef>
          </c:tx>
          <c:spPr>
            <a:solidFill>
              <a:srgbClr val="00FF00">
                <a:alpha val="70000"/>
              </a:srgbClr>
            </a:solidFill>
            <a:ln cmpd="sng">
              <a:solidFill>
                <a:srgbClr val="00FF00"/>
              </a:solidFill>
            </a:ln>
          </c:spPr>
          <c:cat>
            <c:strRef>
              <c:f>Бюджет!$B$3:$M$3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Бюджет!$B$4:$M$4</c:f>
              <c:numCache>
                <c:formatCode>0.0</c:formatCode>
                <c:ptCount val="12"/>
                <c:pt idx="0">
                  <c:v>0</c:v>
                </c:pt>
                <c:pt idx="1">
                  <c:v>4191.8999999999996</c:v>
                </c:pt>
                <c:pt idx="2">
                  <c:v>95692.28</c:v>
                </c:pt>
                <c:pt idx="3">
                  <c:v>144900.57</c:v>
                </c:pt>
                <c:pt idx="4">
                  <c:v>171626.78000000003</c:v>
                </c:pt>
                <c:pt idx="5">
                  <c:v>292458.03999999998</c:v>
                </c:pt>
                <c:pt idx="6">
                  <c:v>156140.01</c:v>
                </c:pt>
                <c:pt idx="7">
                  <c:v>192357.56</c:v>
                </c:pt>
                <c:pt idx="8">
                  <c:v>217912.7</c:v>
                </c:pt>
                <c:pt idx="9">
                  <c:v>269981.84999999998</c:v>
                </c:pt>
                <c:pt idx="10">
                  <c:v>321486.83</c:v>
                </c:pt>
                <c:pt idx="11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D-A746-987B-71485E0DA507}"/>
            </c:ext>
          </c:extLst>
        </c:ser>
        <c:ser>
          <c:idx val="1"/>
          <c:order val="1"/>
          <c:tx>
            <c:strRef>
              <c:f>Бюджет!$A$5</c:f>
              <c:strCache>
                <c:ptCount val="1"/>
                <c:pt idx="0">
                  <c:v>Загальни Ціль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  <a:ln cmpd="sng">
              <a:solidFill>
                <a:srgbClr val="FF0000"/>
              </a:solidFill>
            </a:ln>
          </c:spPr>
          <c:cat>
            <c:strRef>
              <c:f>Бюджет!$B$3:$M$3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Бюджет!$B$5:$M$5</c:f>
              <c:numCache>
                <c:formatCode>0</c:formatCode>
                <c:ptCount val="12"/>
                <c:pt idx="0">
                  <c:v>214188.51416666666</c:v>
                </c:pt>
                <c:pt idx="1">
                  <c:v>214188.51416666666</c:v>
                </c:pt>
                <c:pt idx="2">
                  <c:v>214188.51416666666</c:v>
                </c:pt>
                <c:pt idx="3">
                  <c:v>214188.51416666666</c:v>
                </c:pt>
                <c:pt idx="4">
                  <c:v>214188.51416666666</c:v>
                </c:pt>
                <c:pt idx="5">
                  <c:v>214188.51416666666</c:v>
                </c:pt>
                <c:pt idx="6">
                  <c:v>214188.51416666666</c:v>
                </c:pt>
                <c:pt idx="7">
                  <c:v>214188.51416666666</c:v>
                </c:pt>
                <c:pt idx="8">
                  <c:v>214188.51416666666</c:v>
                </c:pt>
                <c:pt idx="9">
                  <c:v>214188.51416666666</c:v>
                </c:pt>
                <c:pt idx="10">
                  <c:v>214188.51416666666</c:v>
                </c:pt>
                <c:pt idx="11">
                  <c:v>214188.51416666666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D-A746-987B-71485E0DA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778326"/>
        <c:axId val="825306341"/>
      </c:areaChart>
      <c:catAx>
        <c:axId val="12367783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U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1800000"/>
          <a:lstStyle/>
          <a:p>
            <a:pPr lvl="0">
              <a:defRPr sz="1200" b="0">
                <a:solidFill>
                  <a:srgbClr val="000000"/>
                </a:solidFill>
                <a:latin typeface="Arial"/>
              </a:defRPr>
            </a:pPr>
            <a:endParaRPr lang="ru-UA"/>
          </a:p>
        </c:txPr>
        <c:crossAx val="825306341"/>
        <c:crosses val="autoZero"/>
        <c:auto val="1"/>
        <c:lblAlgn val="ctr"/>
        <c:lblOffset val="100"/>
        <c:noMultiLvlLbl val="1"/>
      </c:catAx>
      <c:valAx>
        <c:axId val="82530634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UA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UA"/>
          </a:p>
        </c:txPr>
        <c:crossAx val="1236778326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strRef>
              <c:f>'Інформаційна присутність'!$A$4</c:f>
              <c:strCache>
                <c:ptCount val="1"/>
                <c:pt idx="0">
                  <c:v>Загальні Фактичні</c:v>
                </c:pt>
              </c:strCache>
            </c:strRef>
          </c:tx>
          <c:spPr>
            <a:solidFill>
              <a:srgbClr val="00FF00">
                <a:alpha val="70000"/>
              </a:srgbClr>
            </a:solidFill>
            <a:ln cmpd="sng">
              <a:solidFill>
                <a:srgbClr val="00FF00"/>
              </a:solidFill>
            </a:ln>
          </c:spPr>
          <c:cat>
            <c:strRef>
              <c:f>'Інформаційна присутність'!$B$3:$M$3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'Інформаційна присутність'!$B$4:$M$4</c:f>
              <c:numCache>
                <c:formatCode>General</c:formatCode>
                <c:ptCount val="12"/>
                <c:pt idx="0">
                  <c:v>3392</c:v>
                </c:pt>
                <c:pt idx="1">
                  <c:v>15049</c:v>
                </c:pt>
                <c:pt idx="2">
                  <c:v>2925</c:v>
                </c:pt>
                <c:pt idx="3">
                  <c:v>2324</c:v>
                </c:pt>
                <c:pt idx="4">
                  <c:v>10086</c:v>
                </c:pt>
                <c:pt idx="5">
                  <c:v>5291</c:v>
                </c:pt>
                <c:pt idx="6">
                  <c:v>6264</c:v>
                </c:pt>
                <c:pt idx="7">
                  <c:v>3637</c:v>
                </c:pt>
                <c:pt idx="8">
                  <c:v>3554</c:v>
                </c:pt>
                <c:pt idx="9">
                  <c:v>2152</c:v>
                </c:pt>
                <c:pt idx="10">
                  <c:v>2524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4-4042-BD3F-A41F713FA5E0}"/>
            </c:ext>
          </c:extLst>
        </c:ser>
        <c:ser>
          <c:idx val="1"/>
          <c:order val="1"/>
          <c:tx>
            <c:strRef>
              <c:f>'Інформаційна присутність'!$A$5</c:f>
              <c:strCache>
                <c:ptCount val="1"/>
                <c:pt idx="0">
                  <c:v>Загальні Ціль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  <a:ln cmpd="sng">
              <a:solidFill>
                <a:srgbClr val="FF0000"/>
              </a:solidFill>
            </a:ln>
          </c:spPr>
          <c:cat>
            <c:strRef>
              <c:f>'Інформаційна присутність'!$B$3:$M$3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'Інформаційна присутність'!$B$5:$M$5</c:f>
              <c:numCache>
                <c:formatCode>0</c:formatCode>
                <c:ptCount val="12"/>
                <c:pt idx="0">
                  <c:v>14595.833333333334</c:v>
                </c:pt>
                <c:pt idx="1">
                  <c:v>14595.833333333334</c:v>
                </c:pt>
                <c:pt idx="2">
                  <c:v>14595.833333333334</c:v>
                </c:pt>
                <c:pt idx="3">
                  <c:v>14595.833333333334</c:v>
                </c:pt>
                <c:pt idx="4">
                  <c:v>14595.833333333334</c:v>
                </c:pt>
                <c:pt idx="5">
                  <c:v>14595.833333333334</c:v>
                </c:pt>
                <c:pt idx="6">
                  <c:v>14595.833333333334</c:v>
                </c:pt>
                <c:pt idx="7">
                  <c:v>14595.833333333334</c:v>
                </c:pt>
                <c:pt idx="8">
                  <c:v>14595.833333333334</c:v>
                </c:pt>
                <c:pt idx="9">
                  <c:v>14595.833333333334</c:v>
                </c:pt>
                <c:pt idx="10">
                  <c:v>14595.833333333334</c:v>
                </c:pt>
                <c:pt idx="11">
                  <c:v>14595.833333333334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4-4042-BD3F-A41F713FA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764870"/>
        <c:axId val="130638102"/>
      </c:areaChart>
      <c:catAx>
        <c:axId val="16137648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U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1800000"/>
          <a:lstStyle/>
          <a:p>
            <a:pPr lvl="0">
              <a:defRPr sz="1200" b="0">
                <a:solidFill>
                  <a:srgbClr val="000000"/>
                </a:solidFill>
                <a:latin typeface="Arial"/>
              </a:defRPr>
            </a:pPr>
            <a:endParaRPr lang="ru-UA"/>
          </a:p>
        </c:txPr>
        <c:crossAx val="130638102"/>
        <c:crosses val="autoZero"/>
        <c:auto val="1"/>
        <c:lblAlgn val="ctr"/>
        <c:lblOffset val="100"/>
        <c:noMultiLvlLbl val="1"/>
      </c:catAx>
      <c:valAx>
        <c:axId val="13063810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U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UA"/>
          </a:p>
        </c:txPr>
        <c:crossAx val="1613764870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image" Target="../media/image5.png"/><Relationship Id="rId4" Type="http://schemas.openxmlformats.org/officeDocument/2006/relationships/chart" Target="../charts/chart4.xm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1724025</xdr:colOff>
      <xdr:row>4</xdr:row>
      <xdr:rowOff>28575</xdr:rowOff>
    </xdr:from>
    <xdr:ext cx="4791075" cy="1352550"/>
    <xdr:graphicFrame macro="">
      <xdr:nvGraphicFramePr>
        <xdr:cNvPr id="2" name="Chart 1" title="Діагра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1752600</xdr:colOff>
      <xdr:row>13</xdr:row>
      <xdr:rowOff>142875</xdr:rowOff>
    </xdr:from>
    <xdr:ext cx="4791075" cy="1352550"/>
    <xdr:graphicFrame macro="">
      <xdr:nvGraphicFramePr>
        <xdr:cNvPr id="3" name="Chart 2" title="Діаграм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1676400</xdr:colOff>
      <xdr:row>22</xdr:row>
      <xdr:rowOff>28575</xdr:rowOff>
    </xdr:from>
    <xdr:ext cx="4791075" cy="1352550"/>
    <xdr:graphicFrame macro="">
      <xdr:nvGraphicFramePr>
        <xdr:cNvPr id="4" name="Chart 3" title="Діаграма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1676400</xdr:colOff>
      <xdr:row>40</xdr:row>
      <xdr:rowOff>28575</xdr:rowOff>
    </xdr:from>
    <xdr:ext cx="4791075" cy="1352550"/>
    <xdr:graphicFrame macro="">
      <xdr:nvGraphicFramePr>
        <xdr:cNvPr id="5" name="Chart 4" title="Діаграма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1676400</xdr:colOff>
      <xdr:row>30</xdr:row>
      <xdr:rowOff>0</xdr:rowOff>
    </xdr:from>
    <xdr:ext cx="4791075" cy="1352550"/>
    <xdr:graphicFrame macro="">
      <xdr:nvGraphicFramePr>
        <xdr:cNvPr id="6" name="Chart 5" title="Діаграма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219075</xdr:colOff>
      <xdr:row>4</xdr:row>
      <xdr:rowOff>38100</xdr:rowOff>
    </xdr:from>
    <xdr:ext cx="1133475" cy="1133475"/>
    <xdr:pic>
      <xdr:nvPicPr>
        <xdr:cNvPr id="7" name="image3.png" title="Зображення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14</xdr:row>
      <xdr:rowOff>161925</xdr:rowOff>
    </xdr:from>
    <xdr:ext cx="1133475" cy="1133475"/>
    <xdr:pic>
      <xdr:nvPicPr>
        <xdr:cNvPr id="8" name="image5.png" title="Зображення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40</xdr:row>
      <xdr:rowOff>95250</xdr:rowOff>
    </xdr:from>
    <xdr:ext cx="1219200" cy="1219200"/>
    <xdr:pic>
      <xdr:nvPicPr>
        <xdr:cNvPr id="9" name="image2.png" title="Зображення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22</xdr:row>
      <xdr:rowOff>171450</xdr:rowOff>
    </xdr:from>
    <xdr:ext cx="1066800" cy="1066800"/>
    <xdr:pic>
      <xdr:nvPicPr>
        <xdr:cNvPr id="10" name="image1.png" title="Зображення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30</xdr:row>
      <xdr:rowOff>142875</xdr:rowOff>
    </xdr:from>
    <xdr:ext cx="1133475" cy="1066800"/>
    <xdr:pic>
      <xdr:nvPicPr>
        <xdr:cNvPr id="11" name="image4.png" title="Зображення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2"/>
  <sheetViews>
    <sheetView showGridLines="0" tabSelected="1" workbookViewId="0">
      <selection activeCell="I3" sqref="I3"/>
    </sheetView>
  </sheetViews>
  <sheetFormatPr baseColWidth="10" defaultColWidth="14.5" defaultRowHeight="15.75" customHeight="1"/>
  <cols>
    <col min="1" max="1" width="27.1640625" customWidth="1"/>
  </cols>
  <sheetData>
    <row r="1" spans="1:26" ht="63.75" customHeight="1">
      <c r="A1" s="1"/>
      <c r="B1" s="2"/>
      <c r="C1" s="2"/>
      <c r="D1" s="86" t="s">
        <v>0</v>
      </c>
      <c r="E1" s="87"/>
      <c r="F1" s="87"/>
      <c r="G1" s="87"/>
      <c r="H1" s="3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1.25" customHeight="1">
      <c r="A2" s="3"/>
      <c r="B2" s="84" t="s">
        <v>1</v>
      </c>
      <c r="C2" s="85"/>
      <c r="D2" s="85"/>
      <c r="E2" s="85"/>
      <c r="F2" s="85"/>
      <c r="G2" s="85"/>
      <c r="H2" s="3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0">
      <c r="A3" s="72" t="s">
        <v>2</v>
      </c>
      <c r="B3" s="73"/>
      <c r="C3" s="73"/>
      <c r="D3" s="73"/>
      <c r="E3" s="3"/>
      <c r="F3" s="6" t="s">
        <v>3</v>
      </c>
      <c r="G3" s="7">
        <f>Події!N4</f>
        <v>90</v>
      </c>
      <c r="H3" s="3"/>
      <c r="I3" s="4"/>
      <c r="J3" s="4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>
      <c r="A4" s="3"/>
      <c r="B4" s="3"/>
      <c r="C4" s="3"/>
      <c r="D4" s="3"/>
      <c r="E4" s="3"/>
      <c r="F4" s="6" t="s">
        <v>4</v>
      </c>
      <c r="G4" s="7">
        <f>Події!N5</f>
        <v>120</v>
      </c>
      <c r="H4" s="3"/>
      <c r="I4" s="4"/>
      <c r="J4" s="4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">
      <c r="A5" s="3"/>
      <c r="B5" s="3"/>
      <c r="C5" s="3"/>
      <c r="D5" s="3"/>
      <c r="E5" s="3"/>
      <c r="F5" s="3"/>
      <c r="G5" s="77">
        <f>G3/G4</f>
        <v>0.75</v>
      </c>
      <c r="H5" s="3"/>
      <c r="I5" s="4"/>
      <c r="J5" s="4"/>
      <c r="K5" s="1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">
      <c r="A6" s="3"/>
      <c r="B6" s="3"/>
      <c r="C6" s="3"/>
      <c r="D6" s="3"/>
      <c r="E6" s="3"/>
      <c r="F6" s="3"/>
      <c r="G6" s="75"/>
      <c r="H6" s="3"/>
      <c r="I6" s="4"/>
      <c r="J6" s="4"/>
      <c r="K6" s="1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>
      <c r="A7" s="3"/>
      <c r="B7" s="3"/>
      <c r="C7" s="3"/>
      <c r="D7" s="3"/>
      <c r="E7" s="3"/>
      <c r="F7" s="3"/>
      <c r="G7" s="75"/>
      <c r="H7" s="3"/>
      <c r="I7" s="4"/>
      <c r="J7" s="4"/>
      <c r="K7" s="1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">
      <c r="A8" s="3"/>
      <c r="B8" s="3"/>
      <c r="C8" s="3"/>
      <c r="D8" s="3"/>
      <c r="E8" s="3"/>
      <c r="F8" s="3"/>
      <c r="G8" s="75"/>
      <c r="H8" s="3"/>
      <c r="I8" s="4"/>
      <c r="J8" s="4"/>
      <c r="K8" s="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>
      <c r="A9" s="3"/>
      <c r="B9" s="3"/>
      <c r="C9" s="3"/>
      <c r="D9" s="3"/>
      <c r="E9" s="3"/>
      <c r="F9" s="3"/>
      <c r="G9" s="75"/>
      <c r="H9" s="3"/>
      <c r="I9" s="4"/>
      <c r="J9" s="4"/>
      <c r="K9" s="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>
      <c r="A10" s="3"/>
      <c r="B10" s="3"/>
      <c r="C10" s="3"/>
      <c r="D10" s="3"/>
      <c r="E10" s="3"/>
      <c r="F10" s="3"/>
      <c r="G10" s="75"/>
      <c r="H10" s="3"/>
      <c r="I10" s="4"/>
      <c r="J10" s="4"/>
      <c r="K10" s="1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.5" customHeight="1">
      <c r="A11" s="3"/>
      <c r="B11" s="3"/>
      <c r="C11" s="3"/>
      <c r="D11" s="3"/>
      <c r="E11" s="3"/>
      <c r="F11" s="3"/>
      <c r="G11" s="76"/>
      <c r="H11" s="3"/>
      <c r="I11" s="4"/>
      <c r="J11" s="4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2.25" customHeight="1">
      <c r="A13" s="72" t="s">
        <v>5</v>
      </c>
      <c r="B13" s="73"/>
      <c r="C13" s="73"/>
      <c r="D13" s="73"/>
      <c r="E13" s="3"/>
      <c r="F13" s="6" t="s">
        <v>3</v>
      </c>
      <c r="G13" s="11">
        <f>Послуги!N4</f>
        <v>113</v>
      </c>
      <c r="H13" s="3"/>
      <c r="I13" s="12" t="s">
        <v>6</v>
      </c>
      <c r="J13" s="4"/>
      <c r="K13" s="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>
      <c r="A14" s="3"/>
      <c r="E14" s="3"/>
      <c r="F14" s="6" t="s">
        <v>4</v>
      </c>
      <c r="G14" s="11">
        <f>Послуги!N5</f>
        <v>300</v>
      </c>
      <c r="H14" s="3"/>
      <c r="I14" s="4"/>
      <c r="J14" s="4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">
      <c r="A15" s="3"/>
      <c r="B15" s="3"/>
      <c r="C15" s="3"/>
      <c r="D15" s="3"/>
      <c r="E15" s="3"/>
      <c r="F15" s="3"/>
      <c r="G15" s="74">
        <f>G13/G14</f>
        <v>0.37666666666666665</v>
      </c>
      <c r="H15" s="3"/>
      <c r="I15" s="4"/>
      <c r="J15" s="4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">
      <c r="A16" s="4"/>
      <c r="B16" s="4"/>
      <c r="C16" s="4"/>
      <c r="D16" s="4"/>
      <c r="E16" s="4"/>
      <c r="F16" s="4"/>
      <c r="G16" s="75"/>
      <c r="H16" s="4"/>
      <c r="I16" s="4"/>
      <c r="J16" s="4"/>
      <c r="K16" s="1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">
      <c r="A17" s="4"/>
      <c r="B17" s="4"/>
      <c r="C17" s="4"/>
      <c r="D17" s="4"/>
      <c r="E17" s="4"/>
      <c r="F17" s="4"/>
      <c r="G17" s="75"/>
      <c r="H17" s="4"/>
      <c r="I17" s="4"/>
      <c r="J17" s="4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">
      <c r="A18" s="4"/>
      <c r="B18" s="4"/>
      <c r="C18" s="4"/>
      <c r="D18" s="4"/>
      <c r="E18" s="4"/>
      <c r="F18" s="4"/>
      <c r="G18" s="75"/>
      <c r="H18" s="4"/>
      <c r="I18" s="4"/>
      <c r="J18" s="4"/>
      <c r="K18" s="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">
      <c r="A19" s="4"/>
      <c r="B19" s="4"/>
      <c r="C19" s="4"/>
      <c r="D19" s="4"/>
      <c r="E19" s="4"/>
      <c r="F19" s="4"/>
      <c r="G19" s="75"/>
      <c r="H19" s="4"/>
      <c r="I19" s="4"/>
      <c r="J19" s="4"/>
      <c r="K19" s="1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3.25" customHeight="1">
      <c r="A20" s="4"/>
      <c r="B20" s="4"/>
      <c r="C20" s="4"/>
      <c r="D20" s="4"/>
      <c r="E20" s="4"/>
      <c r="F20" s="4"/>
      <c r="G20" s="76"/>
      <c r="H20" s="4"/>
      <c r="I20" s="4"/>
      <c r="J20" s="4"/>
      <c r="K20" s="1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57.75" customHeight="1">
      <c r="A21" s="72" t="s">
        <v>7</v>
      </c>
      <c r="B21" s="73"/>
      <c r="C21" s="73"/>
      <c r="D21" s="73"/>
      <c r="E21" s="4"/>
      <c r="F21" s="6" t="s">
        <v>3</v>
      </c>
      <c r="G21" s="7">
        <f>Відвідувачі!N4</f>
        <v>1832</v>
      </c>
      <c r="H21" s="4"/>
      <c r="I21" s="4"/>
      <c r="J21" s="4"/>
      <c r="K21" s="1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">
      <c r="A22" s="4"/>
      <c r="B22" s="4"/>
      <c r="C22" s="4"/>
      <c r="D22" s="4"/>
      <c r="E22" s="4"/>
      <c r="F22" s="6" t="s">
        <v>4</v>
      </c>
      <c r="G22" s="7">
        <f>Відвідувачі!N5</f>
        <v>3000</v>
      </c>
      <c r="H22" s="4"/>
      <c r="I22" s="4"/>
      <c r="J22" s="4"/>
      <c r="K22" s="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">
      <c r="A23" s="4"/>
      <c r="B23" s="4"/>
      <c r="C23" s="4"/>
      <c r="D23" s="4"/>
      <c r="E23" s="4"/>
      <c r="F23" s="4"/>
      <c r="G23" s="74">
        <f>G21/G22</f>
        <v>0.61066666666666669</v>
      </c>
      <c r="H23" s="4"/>
      <c r="I23" s="4"/>
      <c r="J23" s="4"/>
      <c r="K23" s="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">
      <c r="A24" s="4"/>
      <c r="B24" s="4"/>
      <c r="C24" s="4"/>
      <c r="D24" s="4"/>
      <c r="E24" s="4"/>
      <c r="F24" s="4"/>
      <c r="G24" s="75"/>
      <c r="H24" s="4"/>
      <c r="I24" s="4"/>
      <c r="J24" s="4"/>
      <c r="K24" s="1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">
      <c r="A25" s="4"/>
      <c r="B25" s="4"/>
      <c r="C25" s="4"/>
      <c r="D25" s="4"/>
      <c r="E25" s="4"/>
      <c r="F25" s="4"/>
      <c r="G25" s="75"/>
      <c r="H25" s="4"/>
      <c r="I25" s="4"/>
      <c r="J25" s="4"/>
      <c r="K25" s="1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6">
      <c r="A26" s="4"/>
      <c r="B26" s="4"/>
      <c r="C26" s="4"/>
      <c r="D26" s="4"/>
      <c r="E26" s="4"/>
      <c r="F26" s="4"/>
      <c r="G26" s="75"/>
      <c r="H26" s="4"/>
      <c r="I26" s="4"/>
      <c r="J26" s="4"/>
      <c r="K26" s="10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">
      <c r="A27" s="4"/>
      <c r="B27" s="4"/>
      <c r="C27" s="4"/>
      <c r="D27" s="4"/>
      <c r="E27" s="4"/>
      <c r="F27" s="4"/>
      <c r="G27" s="7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6" customHeight="1">
      <c r="A28" s="4"/>
      <c r="B28" s="4"/>
      <c r="C28" s="4"/>
      <c r="D28" s="4"/>
      <c r="E28" s="4"/>
      <c r="F28" s="4"/>
      <c r="G28" s="7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0">
      <c r="A29" s="72" t="s">
        <v>8</v>
      </c>
      <c r="B29" s="73"/>
      <c r="C29" s="73"/>
      <c r="D29" s="73"/>
      <c r="E29" s="73"/>
      <c r="F29" s="6" t="s">
        <v>3</v>
      </c>
      <c r="G29" s="4">
        <f>'Інформаційна присутність'!N4</f>
        <v>57198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">
      <c r="A30" s="4"/>
      <c r="B30" s="4"/>
      <c r="C30" s="4"/>
      <c r="D30" s="4"/>
      <c r="E30" s="4"/>
      <c r="F30" s="6" t="s">
        <v>4</v>
      </c>
      <c r="G30" s="4">
        <f>'Інформаційна присутність'!N5</f>
        <v>175150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">
      <c r="A31" s="4"/>
      <c r="B31" s="4"/>
      <c r="C31" s="4"/>
      <c r="D31" s="4"/>
      <c r="E31" s="4"/>
      <c r="F31" s="4"/>
      <c r="G31" s="74">
        <f>G29/G30</f>
        <v>0.32656580074222097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">
      <c r="A32" s="4"/>
      <c r="B32" s="4"/>
      <c r="C32" s="4"/>
      <c r="D32" s="4"/>
      <c r="E32" s="4"/>
      <c r="F32" s="4"/>
      <c r="G32" s="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">
      <c r="A33" s="4"/>
      <c r="B33" s="4"/>
      <c r="C33" s="4"/>
      <c r="D33" s="4"/>
      <c r="E33" s="4"/>
      <c r="F33" s="4"/>
      <c r="G33" s="7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">
      <c r="A34" s="4"/>
      <c r="B34" s="4"/>
      <c r="C34" s="4"/>
      <c r="D34" s="4"/>
      <c r="E34" s="4"/>
      <c r="F34" s="4"/>
      <c r="G34" s="7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">
      <c r="A35" s="4"/>
      <c r="B35" s="4"/>
      <c r="C35" s="4"/>
      <c r="D35" s="4"/>
      <c r="E35" s="4"/>
      <c r="F35" s="4"/>
      <c r="G35" s="7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">
      <c r="A36" s="4"/>
      <c r="B36" s="4"/>
      <c r="C36" s="4"/>
      <c r="D36" s="4"/>
      <c r="E36" s="4"/>
      <c r="F36" s="4"/>
      <c r="G36" s="7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">
      <c r="F37" s="4"/>
      <c r="G37" s="7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30">
      <c r="A39" s="72" t="s">
        <v>9</v>
      </c>
      <c r="B39" s="73"/>
      <c r="C39" s="73"/>
      <c r="D39" s="73"/>
      <c r="E39" s="73"/>
      <c r="F39" s="6" t="s">
        <v>3</v>
      </c>
      <c r="G39" s="13">
        <f>Бюджет!N4</f>
        <v>1872748.52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">
      <c r="F40" s="6" t="s">
        <v>4</v>
      </c>
      <c r="G40" s="13">
        <f>Бюджет!N5</f>
        <v>2570262.17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">
      <c r="A41" s="4"/>
      <c r="B41" s="4"/>
      <c r="C41" s="4"/>
      <c r="D41" s="4"/>
      <c r="E41" s="4"/>
      <c r="F41" s="4"/>
      <c r="G41" s="74">
        <f>G39/G40</f>
        <v>0.72862159427106232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">
      <c r="A42" s="4"/>
      <c r="B42" s="4"/>
      <c r="C42" s="4"/>
      <c r="D42" s="4"/>
      <c r="E42" s="4"/>
      <c r="F42" s="4"/>
      <c r="G42" s="7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">
      <c r="A43" s="4"/>
      <c r="B43" s="4"/>
      <c r="C43" s="4"/>
      <c r="D43" s="4"/>
      <c r="E43" s="4"/>
      <c r="F43" s="4"/>
      <c r="G43" s="7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">
      <c r="A44" s="4"/>
      <c r="B44" s="4"/>
      <c r="C44" s="4"/>
      <c r="D44" s="4"/>
      <c r="E44" s="4"/>
      <c r="F44" s="4"/>
      <c r="G44" s="7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">
      <c r="A45" s="4"/>
      <c r="B45" s="4"/>
      <c r="C45" s="4"/>
      <c r="D45" s="4"/>
      <c r="E45" s="4"/>
      <c r="F45" s="4"/>
      <c r="G45" s="7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">
      <c r="A46" s="4"/>
      <c r="B46" s="4"/>
      <c r="C46" s="4"/>
      <c r="D46" s="4"/>
      <c r="E46" s="4"/>
      <c r="F46" s="4"/>
      <c r="G46" s="7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">
      <c r="A47" s="4"/>
      <c r="B47" s="4"/>
      <c r="C47" s="4"/>
      <c r="D47" s="4"/>
      <c r="E47" s="4"/>
      <c r="F47" s="4"/>
      <c r="G47" s="7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3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3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12">
    <mergeCell ref="G15:G20"/>
    <mergeCell ref="G23:G28"/>
    <mergeCell ref="D1:G1"/>
    <mergeCell ref="B2:G2"/>
    <mergeCell ref="A3:D3"/>
    <mergeCell ref="G5:G11"/>
    <mergeCell ref="A13:D13"/>
    <mergeCell ref="A21:D21"/>
    <mergeCell ref="A29:E29"/>
    <mergeCell ref="G31:G37"/>
    <mergeCell ref="A39:E39"/>
    <mergeCell ref="G41:G47"/>
  </mergeCells>
  <conditionalFormatting sqref="A1:A21 A29 A39">
    <cfRule type="cellIs" dxfId="0" priority="1" operator="greaterThan">
      <formula>"70%"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5"/>
  <sheetViews>
    <sheetView workbookViewId="0"/>
  </sheetViews>
  <sheetFormatPr baseColWidth="10" defaultColWidth="14.5" defaultRowHeight="15.75" customHeight="1"/>
  <cols>
    <col min="1" max="1" width="20.5" customWidth="1"/>
    <col min="11" max="11" width="19.83203125" customWidth="1"/>
  </cols>
  <sheetData>
    <row r="1" spans="1:9" ht="15.75" customHeight="1">
      <c r="G1" s="78"/>
      <c r="H1" s="73"/>
    </row>
    <row r="2" spans="1:9" ht="15.75" customHeight="1">
      <c r="A2" s="14"/>
      <c r="B2" s="15"/>
      <c r="C2" s="15"/>
      <c r="D2" s="15"/>
      <c r="G2" s="79" t="s">
        <v>10</v>
      </c>
      <c r="H2" s="73"/>
      <c r="I2" s="17"/>
    </row>
    <row r="3" spans="1:9" ht="15.75" customHeight="1">
      <c r="A3" s="15"/>
      <c r="B3" s="80" t="s">
        <v>11</v>
      </c>
      <c r="C3" s="73"/>
      <c r="D3" s="18" t="s">
        <v>12</v>
      </c>
      <c r="G3" s="81" t="s">
        <v>13</v>
      </c>
      <c r="H3" s="73"/>
      <c r="I3" s="17"/>
    </row>
    <row r="4" spans="1:9" ht="15.75" customHeight="1">
      <c r="A4" s="19"/>
      <c r="B4" s="20" t="s">
        <v>14</v>
      </c>
      <c r="C4" s="20" t="s">
        <v>15</v>
      </c>
      <c r="D4" s="18"/>
      <c r="G4" s="21" t="s">
        <v>14</v>
      </c>
      <c r="H4" s="21" t="s">
        <v>15</v>
      </c>
      <c r="I4" s="16" t="s">
        <v>16</v>
      </c>
    </row>
    <row r="5" spans="1:9" ht="15.75" customHeight="1">
      <c r="A5" s="22" t="s">
        <v>17</v>
      </c>
      <c r="B5" s="23">
        <v>60</v>
      </c>
      <c r="C5" s="23">
        <v>80</v>
      </c>
      <c r="D5" s="24">
        <v>9</v>
      </c>
      <c r="G5" s="25">
        <v>203</v>
      </c>
      <c r="H5" s="25">
        <v>198</v>
      </c>
      <c r="I5" s="25">
        <f>SUM(G5:H5)</f>
        <v>401</v>
      </c>
    </row>
    <row r="6" spans="1:9" ht="15.75" customHeight="1">
      <c r="A6" s="22" t="s">
        <v>18</v>
      </c>
      <c r="B6" s="26">
        <v>2</v>
      </c>
      <c r="C6" s="26">
        <v>11</v>
      </c>
      <c r="D6" s="24">
        <v>1</v>
      </c>
    </row>
    <row r="7" spans="1:9" ht="15.75" customHeight="1">
      <c r="A7" s="22" t="s">
        <v>19</v>
      </c>
      <c r="B7" s="27">
        <v>253</v>
      </c>
      <c r="C7" s="27">
        <v>235</v>
      </c>
      <c r="D7" s="24">
        <v>47</v>
      </c>
      <c r="G7" s="28" t="s">
        <v>20</v>
      </c>
      <c r="H7" s="29"/>
      <c r="I7" s="29"/>
    </row>
    <row r="8" spans="1:9" ht="15.75" customHeight="1">
      <c r="A8" s="22" t="s">
        <v>21</v>
      </c>
      <c r="B8" s="30">
        <v>140</v>
      </c>
      <c r="C8" s="30">
        <v>160</v>
      </c>
      <c r="D8" s="24">
        <v>25</v>
      </c>
      <c r="E8" s="31" t="s">
        <v>22</v>
      </c>
    </row>
    <row r="9" spans="1:9" ht="15.75" customHeight="1">
      <c r="A9" s="22" t="s">
        <v>23</v>
      </c>
      <c r="B9" s="32">
        <v>155</v>
      </c>
      <c r="C9" s="32">
        <v>148</v>
      </c>
      <c r="D9" s="24">
        <v>8</v>
      </c>
      <c r="E9" s="33">
        <f>D5+D6+D7+D8+D9</f>
        <v>90</v>
      </c>
    </row>
    <row r="10" spans="1:9" ht="15.75" customHeight="1">
      <c r="A10" s="22" t="s">
        <v>17</v>
      </c>
      <c r="B10" s="34">
        <f t="shared" ref="B10:B14" si="0">B5/(B5+C5)</f>
        <v>0.42857142857142855</v>
      </c>
      <c r="C10" s="34">
        <f t="shared" ref="C10:C14" si="1">C5/(C5+B5)</f>
        <v>0.5714285714285714</v>
      </c>
      <c r="D10" s="15"/>
    </row>
    <row r="11" spans="1:9" ht="15.75" customHeight="1">
      <c r="A11" s="22" t="s">
        <v>18</v>
      </c>
      <c r="B11" s="34">
        <f t="shared" si="0"/>
        <v>0.15384615384615385</v>
      </c>
      <c r="C11" s="34">
        <f t="shared" si="1"/>
        <v>0.84615384615384615</v>
      </c>
      <c r="D11" s="15"/>
    </row>
    <row r="12" spans="1:9" ht="15.75" customHeight="1">
      <c r="A12" s="22" t="s">
        <v>19</v>
      </c>
      <c r="B12" s="34">
        <f t="shared" si="0"/>
        <v>0.51844262295081966</v>
      </c>
      <c r="C12" s="34">
        <f t="shared" si="1"/>
        <v>0.48155737704918034</v>
      </c>
      <c r="D12" s="15"/>
    </row>
    <row r="13" spans="1:9" ht="15.75" customHeight="1">
      <c r="A13" s="22" t="s">
        <v>21</v>
      </c>
      <c r="B13" s="34">
        <f t="shared" si="0"/>
        <v>0.46666666666666667</v>
      </c>
      <c r="C13" s="34">
        <f t="shared" si="1"/>
        <v>0.53333333333333333</v>
      </c>
      <c r="D13" s="15"/>
    </row>
    <row r="14" spans="1:9" ht="15.75" customHeight="1">
      <c r="A14" s="22" t="s">
        <v>23</v>
      </c>
      <c r="B14" s="34">
        <f t="shared" si="0"/>
        <v>0.51155115511551152</v>
      </c>
      <c r="C14" s="34">
        <f t="shared" si="1"/>
        <v>0.48844884488448848</v>
      </c>
      <c r="D14" s="15"/>
    </row>
    <row r="15" spans="1:9" ht="15.75" customHeight="1">
      <c r="B15" s="17"/>
      <c r="C15" s="17"/>
      <c r="D15" s="17"/>
    </row>
  </sheetData>
  <mergeCells count="4">
    <mergeCell ref="G1:H1"/>
    <mergeCell ref="G2:H2"/>
    <mergeCell ref="B3:C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N34"/>
  <sheetViews>
    <sheetView workbookViewId="0">
      <selection sqref="A1:A2"/>
    </sheetView>
  </sheetViews>
  <sheetFormatPr baseColWidth="10" defaultColWidth="14.5" defaultRowHeight="15.75" customHeight="1"/>
  <cols>
    <col min="1" max="1" width="61.5" customWidth="1"/>
    <col min="2" max="2" width="8.5" customWidth="1"/>
    <col min="3" max="3" width="10.1640625" customWidth="1"/>
    <col min="4" max="4" width="9.5" customWidth="1"/>
    <col min="5" max="5" width="10.83203125" customWidth="1"/>
    <col min="6" max="7" width="9.5" customWidth="1"/>
    <col min="8" max="8" width="10.5" customWidth="1"/>
    <col min="9" max="9" width="9.33203125" customWidth="1"/>
    <col min="10" max="10" width="10.5" customWidth="1"/>
    <col min="11" max="11" width="9.5" customWidth="1"/>
    <col min="12" max="12" width="10.83203125" customWidth="1"/>
    <col min="13" max="13" width="10.5" customWidth="1"/>
    <col min="14" max="14" width="11.1640625" customWidth="1"/>
  </cols>
  <sheetData>
    <row r="1" spans="1:14" ht="15.75" customHeight="1">
      <c r="A1" s="82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 customHeight="1">
      <c r="A2" s="7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4"/>
      <c r="B3" s="35" t="s">
        <v>25</v>
      </c>
      <c r="C3" s="35" t="s">
        <v>26</v>
      </c>
      <c r="D3" s="35" t="s">
        <v>27</v>
      </c>
      <c r="E3" s="35" t="s">
        <v>28</v>
      </c>
      <c r="F3" s="35" t="s">
        <v>29</v>
      </c>
      <c r="G3" s="35" t="s">
        <v>30</v>
      </c>
      <c r="H3" s="35" t="s">
        <v>31</v>
      </c>
      <c r="I3" s="35" t="s">
        <v>32</v>
      </c>
      <c r="J3" s="35" t="s">
        <v>33</v>
      </c>
      <c r="K3" s="35" t="s">
        <v>34</v>
      </c>
      <c r="L3" s="35" t="s">
        <v>35</v>
      </c>
      <c r="M3" s="35" t="s">
        <v>36</v>
      </c>
      <c r="N3" s="36" t="s">
        <v>37</v>
      </c>
    </row>
    <row r="4" spans="1:14" ht="15.75" customHeight="1">
      <c r="A4" s="37" t="s">
        <v>38</v>
      </c>
      <c r="B4" s="35">
        <f t="shared" ref="B4:M4" si="0">SUM(B10+B16+B22+B28)</f>
        <v>7</v>
      </c>
      <c r="C4" s="35">
        <f t="shared" si="0"/>
        <v>9</v>
      </c>
      <c r="D4" s="35">
        <f t="shared" si="0"/>
        <v>10</v>
      </c>
      <c r="E4" s="35">
        <f t="shared" si="0"/>
        <v>9</v>
      </c>
      <c r="F4" s="35">
        <f t="shared" si="0"/>
        <v>7</v>
      </c>
      <c r="G4" s="35">
        <f t="shared" si="0"/>
        <v>7</v>
      </c>
      <c r="H4" s="35">
        <f t="shared" si="0"/>
        <v>6</v>
      </c>
      <c r="I4" s="35">
        <f t="shared" si="0"/>
        <v>7</v>
      </c>
      <c r="J4" s="35">
        <f t="shared" si="0"/>
        <v>5</v>
      </c>
      <c r="K4" s="35">
        <f t="shared" si="0"/>
        <v>5</v>
      </c>
      <c r="L4" s="35">
        <f t="shared" si="0"/>
        <v>9</v>
      </c>
      <c r="M4" s="35">
        <f t="shared" si="0"/>
        <v>9</v>
      </c>
      <c r="N4" s="38">
        <f>SUM(B4:M4)</f>
        <v>90</v>
      </c>
    </row>
    <row r="5" spans="1:14" ht="15.75" customHeight="1">
      <c r="A5" s="37" t="s">
        <v>39</v>
      </c>
      <c r="B5" s="39">
        <f t="shared" ref="B5:M5" si="1">$N5/12</f>
        <v>10</v>
      </c>
      <c r="C5" s="39">
        <f t="shared" si="1"/>
        <v>10</v>
      </c>
      <c r="D5" s="39">
        <f t="shared" si="1"/>
        <v>10</v>
      </c>
      <c r="E5" s="39">
        <f t="shared" si="1"/>
        <v>10</v>
      </c>
      <c r="F5" s="39">
        <f t="shared" si="1"/>
        <v>10</v>
      </c>
      <c r="G5" s="39">
        <f t="shared" si="1"/>
        <v>10</v>
      </c>
      <c r="H5" s="39">
        <f t="shared" si="1"/>
        <v>10</v>
      </c>
      <c r="I5" s="39">
        <f t="shared" si="1"/>
        <v>10</v>
      </c>
      <c r="J5" s="39">
        <f t="shared" si="1"/>
        <v>10</v>
      </c>
      <c r="K5" s="39">
        <f t="shared" si="1"/>
        <v>10</v>
      </c>
      <c r="L5" s="39">
        <f t="shared" si="1"/>
        <v>10</v>
      </c>
      <c r="M5" s="39">
        <f t="shared" si="1"/>
        <v>10</v>
      </c>
      <c r="N5" s="36">
        <f>SUM(N23+N17+N11+N29)</f>
        <v>120</v>
      </c>
    </row>
    <row r="6" spans="1:1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>
      <c r="A7" s="83" t="s">
        <v>40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.75" customHeight="1">
      <c r="A8" s="7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 customHeight="1">
      <c r="A9" s="4"/>
      <c r="B9" s="35" t="s">
        <v>25</v>
      </c>
      <c r="C9" s="35" t="s">
        <v>26</v>
      </c>
      <c r="D9" s="35" t="s">
        <v>27</v>
      </c>
      <c r="E9" s="35" t="s">
        <v>28</v>
      </c>
      <c r="F9" s="35" t="s">
        <v>29</v>
      </c>
      <c r="G9" s="35" t="s">
        <v>30</v>
      </c>
      <c r="H9" s="35" t="s">
        <v>31</v>
      </c>
      <c r="I9" s="35" t="s">
        <v>32</v>
      </c>
      <c r="J9" s="35" t="s">
        <v>33</v>
      </c>
      <c r="K9" s="35" t="s">
        <v>34</v>
      </c>
      <c r="L9" s="35" t="s">
        <v>35</v>
      </c>
      <c r="M9" s="35" t="s">
        <v>36</v>
      </c>
      <c r="N9" s="36" t="s">
        <v>37</v>
      </c>
    </row>
    <row r="10" spans="1:14" ht="15.75" customHeight="1">
      <c r="A10" s="37" t="s">
        <v>38</v>
      </c>
      <c r="B10" s="40">
        <v>3</v>
      </c>
      <c r="C10" s="41">
        <v>6</v>
      </c>
      <c r="D10" s="41">
        <v>5</v>
      </c>
      <c r="E10" s="41">
        <v>6</v>
      </c>
      <c r="F10" s="41">
        <v>3</v>
      </c>
      <c r="G10" s="41">
        <v>7</v>
      </c>
      <c r="H10" s="41">
        <v>4</v>
      </c>
      <c r="I10" s="41">
        <v>5</v>
      </c>
      <c r="J10" s="41">
        <v>3</v>
      </c>
      <c r="K10" s="41">
        <v>2</v>
      </c>
      <c r="L10" s="41">
        <v>2</v>
      </c>
      <c r="M10" s="41">
        <v>6</v>
      </c>
      <c r="N10" s="38">
        <f>SUM(B10:M10)</f>
        <v>52</v>
      </c>
    </row>
    <row r="11" spans="1:14" ht="15.75" customHeight="1">
      <c r="A11" s="37" t="s">
        <v>41</v>
      </c>
      <c r="B11" s="42">
        <f t="shared" ref="B11:M11" si="2">$N11/12</f>
        <v>4.666666666666667</v>
      </c>
      <c r="C11" s="42">
        <f t="shared" si="2"/>
        <v>4.666666666666667</v>
      </c>
      <c r="D11" s="42">
        <f t="shared" si="2"/>
        <v>4.666666666666667</v>
      </c>
      <c r="E11" s="42">
        <f t="shared" si="2"/>
        <v>4.666666666666667</v>
      </c>
      <c r="F11" s="42">
        <f t="shared" si="2"/>
        <v>4.666666666666667</v>
      </c>
      <c r="G11" s="42">
        <f t="shared" si="2"/>
        <v>4.666666666666667</v>
      </c>
      <c r="H11" s="42">
        <f t="shared" si="2"/>
        <v>4.666666666666667</v>
      </c>
      <c r="I11" s="42">
        <f t="shared" si="2"/>
        <v>4.666666666666667</v>
      </c>
      <c r="J11" s="42">
        <f t="shared" si="2"/>
        <v>4.666666666666667</v>
      </c>
      <c r="K11" s="42">
        <f t="shared" si="2"/>
        <v>4.666666666666667</v>
      </c>
      <c r="L11" s="42">
        <f t="shared" si="2"/>
        <v>4.666666666666667</v>
      </c>
      <c r="M11" s="42">
        <f t="shared" si="2"/>
        <v>4.666666666666667</v>
      </c>
      <c r="N11" s="43">
        <v>56</v>
      </c>
    </row>
    <row r="12" spans="1:14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.75" customHeight="1">
      <c r="A13" s="83" t="s">
        <v>42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.75" customHeight="1">
      <c r="A14" s="7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75" customHeight="1">
      <c r="A15" s="4"/>
      <c r="B15" s="35" t="s">
        <v>25</v>
      </c>
      <c r="C15" s="35" t="s">
        <v>26</v>
      </c>
      <c r="D15" s="35" t="s">
        <v>27</v>
      </c>
      <c r="E15" s="35" t="s">
        <v>28</v>
      </c>
      <c r="F15" s="35" t="s">
        <v>29</v>
      </c>
      <c r="G15" s="35" t="s">
        <v>30</v>
      </c>
      <c r="H15" s="35" t="s">
        <v>31</v>
      </c>
      <c r="I15" s="35" t="s">
        <v>32</v>
      </c>
      <c r="J15" s="35" t="s">
        <v>33</v>
      </c>
      <c r="K15" s="35" t="s">
        <v>34</v>
      </c>
      <c r="L15" s="35" t="s">
        <v>35</v>
      </c>
      <c r="M15" s="35" t="s">
        <v>36</v>
      </c>
      <c r="N15" s="36" t="s">
        <v>37</v>
      </c>
    </row>
    <row r="16" spans="1:14" ht="15.75" customHeight="1">
      <c r="A16" s="37" t="s">
        <v>38</v>
      </c>
      <c r="B16" s="40">
        <v>1</v>
      </c>
      <c r="C16" s="40">
        <v>2</v>
      </c>
      <c r="D16" s="40">
        <v>3</v>
      </c>
      <c r="E16" s="40">
        <v>3</v>
      </c>
      <c r="F16" s="40">
        <v>4</v>
      </c>
      <c r="G16" s="40">
        <v>0</v>
      </c>
      <c r="H16" s="40">
        <v>1</v>
      </c>
      <c r="I16" s="40">
        <v>2</v>
      </c>
      <c r="J16" s="40">
        <v>1</v>
      </c>
      <c r="K16" s="40">
        <v>2</v>
      </c>
      <c r="L16" s="40">
        <v>7</v>
      </c>
      <c r="M16" s="40">
        <v>2</v>
      </c>
      <c r="N16" s="38">
        <f>SUM(B16:M16)</f>
        <v>28</v>
      </c>
    </row>
    <row r="17" spans="1:14" ht="15.75" customHeight="1">
      <c r="A17" s="37" t="s">
        <v>41</v>
      </c>
      <c r="B17" s="42">
        <f t="shared" ref="B17:M17" si="3">$N17/12</f>
        <v>1.6666666666666667</v>
      </c>
      <c r="C17" s="42">
        <f t="shared" si="3"/>
        <v>1.6666666666666667</v>
      </c>
      <c r="D17" s="42">
        <f t="shared" si="3"/>
        <v>1.6666666666666667</v>
      </c>
      <c r="E17" s="42">
        <f t="shared" si="3"/>
        <v>1.6666666666666667</v>
      </c>
      <c r="F17" s="42">
        <f t="shared" si="3"/>
        <v>1.6666666666666667</v>
      </c>
      <c r="G17" s="42">
        <f t="shared" si="3"/>
        <v>1.6666666666666667</v>
      </c>
      <c r="H17" s="42">
        <f t="shared" si="3"/>
        <v>1.6666666666666667</v>
      </c>
      <c r="I17" s="42">
        <f t="shared" si="3"/>
        <v>1.6666666666666667</v>
      </c>
      <c r="J17" s="42">
        <f t="shared" si="3"/>
        <v>1.6666666666666667</v>
      </c>
      <c r="K17" s="42">
        <f t="shared" si="3"/>
        <v>1.6666666666666667</v>
      </c>
      <c r="L17" s="42">
        <f t="shared" si="3"/>
        <v>1.6666666666666667</v>
      </c>
      <c r="M17" s="42">
        <f t="shared" si="3"/>
        <v>1.6666666666666667</v>
      </c>
      <c r="N17" s="44">
        <v>20</v>
      </c>
    </row>
    <row r="18" spans="1:14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.75" customHeight="1">
      <c r="A19" s="83" t="s">
        <v>43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.75" customHeight="1">
      <c r="A20" s="7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.75" customHeight="1">
      <c r="A21" s="4"/>
      <c r="B21" s="35" t="s">
        <v>25</v>
      </c>
      <c r="C21" s="35" t="s">
        <v>26</v>
      </c>
      <c r="D21" s="35" t="s">
        <v>27</v>
      </c>
      <c r="E21" s="35" t="s">
        <v>28</v>
      </c>
      <c r="F21" s="35" t="s">
        <v>29</v>
      </c>
      <c r="G21" s="35" t="s">
        <v>30</v>
      </c>
      <c r="H21" s="35" t="s">
        <v>31</v>
      </c>
      <c r="I21" s="35" t="s">
        <v>32</v>
      </c>
      <c r="J21" s="35" t="s">
        <v>33</v>
      </c>
      <c r="K21" s="35" t="s">
        <v>34</v>
      </c>
      <c r="L21" s="35" t="s">
        <v>35</v>
      </c>
      <c r="M21" s="35" t="s">
        <v>36</v>
      </c>
      <c r="N21" s="36" t="s">
        <v>37</v>
      </c>
    </row>
    <row r="22" spans="1:14" ht="15.75" customHeight="1">
      <c r="A22" s="37" t="s">
        <v>38</v>
      </c>
      <c r="B22" s="45">
        <v>1</v>
      </c>
      <c r="C22" s="45">
        <v>1</v>
      </c>
      <c r="D22" s="45">
        <v>1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38">
        <f>SUM(B22:M22)</f>
        <v>3</v>
      </c>
    </row>
    <row r="23" spans="1:14" ht="15.75" customHeight="1">
      <c r="A23" s="37" t="s">
        <v>41</v>
      </c>
      <c r="B23" s="42">
        <f t="shared" ref="B23:M23" si="4">$N23/12</f>
        <v>1.6666666666666667</v>
      </c>
      <c r="C23" s="42">
        <f t="shared" si="4"/>
        <v>1.6666666666666667</v>
      </c>
      <c r="D23" s="42">
        <f t="shared" si="4"/>
        <v>1.6666666666666667</v>
      </c>
      <c r="E23" s="42">
        <f t="shared" si="4"/>
        <v>1.6666666666666667</v>
      </c>
      <c r="F23" s="42">
        <f t="shared" si="4"/>
        <v>1.6666666666666667</v>
      </c>
      <c r="G23" s="42">
        <f t="shared" si="4"/>
        <v>1.6666666666666667</v>
      </c>
      <c r="H23" s="42">
        <f t="shared" si="4"/>
        <v>1.6666666666666667</v>
      </c>
      <c r="I23" s="42">
        <f t="shared" si="4"/>
        <v>1.6666666666666667</v>
      </c>
      <c r="J23" s="42">
        <f t="shared" si="4"/>
        <v>1.6666666666666667</v>
      </c>
      <c r="K23" s="42">
        <f t="shared" si="4"/>
        <v>1.6666666666666667</v>
      </c>
      <c r="L23" s="42">
        <f t="shared" si="4"/>
        <v>1.6666666666666667</v>
      </c>
      <c r="M23" s="42">
        <f t="shared" si="4"/>
        <v>1.6666666666666667</v>
      </c>
      <c r="N23" s="36">
        <v>20</v>
      </c>
    </row>
    <row r="24" spans="1:1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 customHeight="1">
      <c r="A25" s="83" t="s">
        <v>44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.75" customHeight="1">
      <c r="A26" s="7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.75" customHeight="1">
      <c r="A27" s="4"/>
      <c r="B27" s="35" t="s">
        <v>25</v>
      </c>
      <c r="C27" s="35" t="s">
        <v>26</v>
      </c>
      <c r="D27" s="35" t="s">
        <v>27</v>
      </c>
      <c r="E27" s="35" t="s">
        <v>28</v>
      </c>
      <c r="F27" s="35" t="s">
        <v>29</v>
      </c>
      <c r="G27" s="35" t="s">
        <v>30</v>
      </c>
      <c r="H27" s="35" t="s">
        <v>31</v>
      </c>
      <c r="I27" s="35" t="s">
        <v>32</v>
      </c>
      <c r="J27" s="35" t="s">
        <v>33</v>
      </c>
      <c r="K27" s="35" t="s">
        <v>34</v>
      </c>
      <c r="L27" s="35" t="s">
        <v>35</v>
      </c>
      <c r="M27" s="35" t="s">
        <v>36</v>
      </c>
      <c r="N27" s="36" t="s">
        <v>37</v>
      </c>
    </row>
    <row r="28" spans="1:14" ht="15.75" customHeight="1">
      <c r="A28" s="37" t="s">
        <v>38</v>
      </c>
      <c r="B28" s="45">
        <v>2</v>
      </c>
      <c r="C28" s="45">
        <v>0</v>
      </c>
      <c r="D28" s="45">
        <v>1</v>
      </c>
      <c r="E28" s="45">
        <v>0</v>
      </c>
      <c r="F28" s="45">
        <v>0</v>
      </c>
      <c r="G28" s="45">
        <v>0</v>
      </c>
      <c r="H28" s="45">
        <v>1</v>
      </c>
      <c r="I28" s="45">
        <v>0</v>
      </c>
      <c r="J28" s="45">
        <v>1</v>
      </c>
      <c r="K28" s="45">
        <v>1</v>
      </c>
      <c r="L28" s="45">
        <v>0</v>
      </c>
      <c r="M28" s="45">
        <v>1</v>
      </c>
      <c r="N28" s="38">
        <f>SUM(B28:M28)</f>
        <v>7</v>
      </c>
    </row>
    <row r="29" spans="1:14" ht="15.75" customHeight="1">
      <c r="A29" s="37" t="s">
        <v>41</v>
      </c>
      <c r="B29" s="42">
        <f t="shared" ref="B29:M29" si="5">$N29/12</f>
        <v>2</v>
      </c>
      <c r="C29" s="42">
        <f t="shared" si="5"/>
        <v>2</v>
      </c>
      <c r="D29" s="42">
        <f t="shared" si="5"/>
        <v>2</v>
      </c>
      <c r="E29" s="42">
        <f t="shared" si="5"/>
        <v>2</v>
      </c>
      <c r="F29" s="42">
        <f t="shared" si="5"/>
        <v>2</v>
      </c>
      <c r="G29" s="42">
        <f t="shared" si="5"/>
        <v>2</v>
      </c>
      <c r="H29" s="42">
        <f t="shared" si="5"/>
        <v>2</v>
      </c>
      <c r="I29" s="42">
        <f t="shared" si="5"/>
        <v>2</v>
      </c>
      <c r="J29" s="42">
        <f t="shared" si="5"/>
        <v>2</v>
      </c>
      <c r="K29" s="42">
        <f t="shared" si="5"/>
        <v>2</v>
      </c>
      <c r="L29" s="42">
        <f t="shared" si="5"/>
        <v>2</v>
      </c>
      <c r="M29" s="42">
        <f t="shared" si="5"/>
        <v>2</v>
      </c>
      <c r="N29" s="36">
        <v>24</v>
      </c>
    </row>
    <row r="30" spans="1:14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</sheetData>
  <mergeCells count="5">
    <mergeCell ref="A1:A2"/>
    <mergeCell ref="A7:A8"/>
    <mergeCell ref="A13:A14"/>
    <mergeCell ref="A19:A20"/>
    <mergeCell ref="A25:A2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7"/>
  <sheetViews>
    <sheetView workbookViewId="0">
      <selection sqref="A1:A2"/>
    </sheetView>
  </sheetViews>
  <sheetFormatPr baseColWidth="10" defaultColWidth="14.5" defaultRowHeight="15.75" customHeight="1"/>
  <cols>
    <col min="1" max="1" width="37.83203125" customWidth="1"/>
    <col min="2" max="2" width="7.5" customWidth="1"/>
    <col min="3" max="3" width="7.6640625" customWidth="1"/>
    <col min="4" max="4" width="10.5" customWidth="1"/>
    <col min="5" max="5" width="8.6640625" customWidth="1"/>
    <col min="6" max="6" width="9.33203125" customWidth="1"/>
    <col min="7" max="7" width="9.5" customWidth="1"/>
    <col min="8" max="8" width="8.5" customWidth="1"/>
    <col min="9" max="9" width="9.5" customWidth="1"/>
    <col min="10" max="10" width="10.5" customWidth="1"/>
    <col min="11" max="11" width="10" customWidth="1"/>
    <col min="12" max="12" width="10.6640625" customWidth="1"/>
    <col min="13" max="13" width="9.1640625" customWidth="1"/>
    <col min="14" max="14" width="5.5" customWidth="1"/>
  </cols>
  <sheetData>
    <row r="1" spans="1:14" ht="15.75" customHeight="1">
      <c r="A1" s="82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 customHeight="1">
      <c r="A2" s="7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4"/>
      <c r="B3" s="35" t="s">
        <v>25</v>
      </c>
      <c r="C3" s="35" t="s">
        <v>26</v>
      </c>
      <c r="D3" s="35" t="s">
        <v>27</v>
      </c>
      <c r="E3" s="35" t="s">
        <v>28</v>
      </c>
      <c r="F3" s="35" t="s">
        <v>29</v>
      </c>
      <c r="G3" s="35" t="s">
        <v>30</v>
      </c>
      <c r="H3" s="35" t="s">
        <v>31</v>
      </c>
      <c r="I3" s="35" t="s">
        <v>32</v>
      </c>
      <c r="J3" s="35" t="s">
        <v>33</v>
      </c>
      <c r="K3" s="35" t="s">
        <v>34</v>
      </c>
      <c r="L3" s="35" t="s">
        <v>35</v>
      </c>
      <c r="M3" s="35" t="s">
        <v>36</v>
      </c>
      <c r="N3" s="36" t="s">
        <v>37</v>
      </c>
    </row>
    <row r="4" spans="1:14" ht="15.75" customHeight="1">
      <c r="A4" s="37" t="s">
        <v>45</v>
      </c>
      <c r="B4" s="46">
        <f t="shared" ref="B4:M4" si="0">SUM(B10+B16+B22)</f>
        <v>15</v>
      </c>
      <c r="C4" s="46">
        <f t="shared" si="0"/>
        <v>18</v>
      </c>
      <c r="D4" s="46">
        <f t="shared" si="0"/>
        <v>19</v>
      </c>
      <c r="E4" s="46">
        <f t="shared" si="0"/>
        <v>9</v>
      </c>
      <c r="F4" s="46">
        <f t="shared" si="0"/>
        <v>7</v>
      </c>
      <c r="G4" s="46">
        <f t="shared" si="0"/>
        <v>9</v>
      </c>
      <c r="H4" s="46">
        <f t="shared" si="0"/>
        <v>3</v>
      </c>
      <c r="I4" s="46">
        <f t="shared" si="0"/>
        <v>8</v>
      </c>
      <c r="J4" s="46">
        <f t="shared" si="0"/>
        <v>8</v>
      </c>
      <c r="K4" s="46">
        <f t="shared" si="0"/>
        <v>4</v>
      </c>
      <c r="L4" s="46">
        <f t="shared" si="0"/>
        <v>4</v>
      </c>
      <c r="M4" s="46">
        <f t="shared" si="0"/>
        <v>9</v>
      </c>
      <c r="N4" s="38">
        <f>SUM(B4:M4)</f>
        <v>113</v>
      </c>
    </row>
    <row r="5" spans="1:14" ht="15.75" customHeight="1">
      <c r="A5" s="37" t="s">
        <v>46</v>
      </c>
      <c r="B5" s="42">
        <f t="shared" ref="B5:M5" si="1">$N5/12</f>
        <v>25</v>
      </c>
      <c r="C5" s="42">
        <f t="shared" si="1"/>
        <v>25</v>
      </c>
      <c r="D5" s="42">
        <f t="shared" si="1"/>
        <v>25</v>
      </c>
      <c r="E5" s="42">
        <f t="shared" si="1"/>
        <v>25</v>
      </c>
      <c r="F5" s="42">
        <f t="shared" si="1"/>
        <v>25</v>
      </c>
      <c r="G5" s="42">
        <f t="shared" si="1"/>
        <v>25</v>
      </c>
      <c r="H5" s="42">
        <f t="shared" si="1"/>
        <v>25</v>
      </c>
      <c r="I5" s="42">
        <f t="shared" si="1"/>
        <v>25</v>
      </c>
      <c r="J5" s="42">
        <f t="shared" si="1"/>
        <v>25</v>
      </c>
      <c r="K5" s="42">
        <f t="shared" si="1"/>
        <v>25</v>
      </c>
      <c r="L5" s="42">
        <f t="shared" si="1"/>
        <v>25</v>
      </c>
      <c r="M5" s="42">
        <f t="shared" si="1"/>
        <v>25</v>
      </c>
      <c r="N5" s="36">
        <f>SUM(N23+N17+N11)</f>
        <v>300</v>
      </c>
    </row>
    <row r="6" spans="1:1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>
      <c r="A7" s="83" t="s">
        <v>47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.75" customHeight="1">
      <c r="A8" s="7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 customHeight="1">
      <c r="A9" s="4"/>
      <c r="B9" s="35" t="s">
        <v>25</v>
      </c>
      <c r="C9" s="35" t="s">
        <v>26</v>
      </c>
      <c r="D9" s="35" t="s">
        <v>27</v>
      </c>
      <c r="E9" s="35" t="s">
        <v>28</v>
      </c>
      <c r="F9" s="35" t="s">
        <v>29</v>
      </c>
      <c r="G9" s="35" t="s">
        <v>30</v>
      </c>
      <c r="H9" s="35" t="s">
        <v>31</v>
      </c>
      <c r="I9" s="35" t="s">
        <v>32</v>
      </c>
      <c r="J9" s="35" t="s">
        <v>33</v>
      </c>
      <c r="K9" s="35" t="s">
        <v>34</v>
      </c>
      <c r="L9" s="35" t="s">
        <v>35</v>
      </c>
      <c r="M9" s="35" t="s">
        <v>36</v>
      </c>
      <c r="N9" s="36" t="s">
        <v>37</v>
      </c>
    </row>
    <row r="10" spans="1:14" ht="15.75" customHeight="1">
      <c r="A10" s="37" t="s">
        <v>45</v>
      </c>
      <c r="B10" s="45">
        <v>0</v>
      </c>
      <c r="C10" s="47">
        <v>2</v>
      </c>
      <c r="D10" s="47">
        <v>0</v>
      </c>
      <c r="E10" s="47">
        <v>0</v>
      </c>
      <c r="F10" s="47">
        <v>3</v>
      </c>
      <c r="G10" s="47">
        <v>4</v>
      </c>
      <c r="H10" s="47">
        <v>0</v>
      </c>
      <c r="I10" s="47">
        <v>0</v>
      </c>
      <c r="J10" s="47">
        <v>2</v>
      </c>
      <c r="K10" s="47">
        <v>0</v>
      </c>
      <c r="L10" s="47">
        <v>1</v>
      </c>
      <c r="M10" s="47">
        <v>1</v>
      </c>
      <c r="N10" s="38">
        <f>SUM(B10:M10)</f>
        <v>13</v>
      </c>
    </row>
    <row r="11" spans="1:14" ht="15.75" customHeight="1">
      <c r="A11" s="37" t="s">
        <v>46</v>
      </c>
      <c r="B11" s="42">
        <f t="shared" ref="B11:M11" si="2">$N11/12</f>
        <v>12.5</v>
      </c>
      <c r="C11" s="42">
        <f t="shared" si="2"/>
        <v>12.5</v>
      </c>
      <c r="D11" s="42">
        <f t="shared" si="2"/>
        <v>12.5</v>
      </c>
      <c r="E11" s="42">
        <f t="shared" si="2"/>
        <v>12.5</v>
      </c>
      <c r="F11" s="42">
        <f t="shared" si="2"/>
        <v>12.5</v>
      </c>
      <c r="G11" s="42">
        <f t="shared" si="2"/>
        <v>12.5</v>
      </c>
      <c r="H11" s="42">
        <f t="shared" si="2"/>
        <v>12.5</v>
      </c>
      <c r="I11" s="42">
        <f t="shared" si="2"/>
        <v>12.5</v>
      </c>
      <c r="J11" s="42">
        <f t="shared" si="2"/>
        <v>12.5</v>
      </c>
      <c r="K11" s="42">
        <f t="shared" si="2"/>
        <v>12.5</v>
      </c>
      <c r="L11" s="42">
        <f t="shared" si="2"/>
        <v>12.5</v>
      </c>
      <c r="M11" s="42">
        <f t="shared" si="2"/>
        <v>12.5</v>
      </c>
      <c r="N11" s="36">
        <v>150</v>
      </c>
    </row>
    <row r="12" spans="1:14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.75" customHeight="1">
      <c r="A13" s="83" t="s">
        <v>48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.75" customHeight="1">
      <c r="A14" s="7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75" customHeight="1">
      <c r="A15" s="4"/>
      <c r="B15" s="35" t="s">
        <v>25</v>
      </c>
      <c r="C15" s="35" t="s">
        <v>26</v>
      </c>
      <c r="D15" s="35" t="s">
        <v>27</v>
      </c>
      <c r="E15" s="35" t="s">
        <v>28</v>
      </c>
      <c r="F15" s="35" t="s">
        <v>29</v>
      </c>
      <c r="G15" s="35" t="s">
        <v>30</v>
      </c>
      <c r="H15" s="35" t="s">
        <v>31</v>
      </c>
      <c r="I15" s="35" t="s">
        <v>32</v>
      </c>
      <c r="J15" s="35" t="s">
        <v>33</v>
      </c>
      <c r="K15" s="35" t="s">
        <v>34</v>
      </c>
      <c r="L15" s="35" t="s">
        <v>35</v>
      </c>
      <c r="M15" s="35" t="s">
        <v>36</v>
      </c>
      <c r="N15" s="36" t="s">
        <v>37</v>
      </c>
    </row>
    <row r="16" spans="1:14" ht="15.75" customHeight="1">
      <c r="A16" s="37" t="s">
        <v>45</v>
      </c>
      <c r="B16" s="45">
        <v>15</v>
      </c>
      <c r="C16" s="45">
        <v>16</v>
      </c>
      <c r="D16" s="45">
        <v>19</v>
      </c>
      <c r="E16" s="45">
        <v>9</v>
      </c>
      <c r="F16" s="45">
        <v>4</v>
      </c>
      <c r="G16" s="45">
        <v>5</v>
      </c>
      <c r="H16" s="45">
        <v>3</v>
      </c>
      <c r="I16" s="45">
        <v>8</v>
      </c>
      <c r="J16" s="45">
        <v>6</v>
      </c>
      <c r="K16" s="45">
        <v>4</v>
      </c>
      <c r="L16" s="45">
        <v>3</v>
      </c>
      <c r="M16" s="45">
        <v>8</v>
      </c>
      <c r="N16" s="38">
        <f>SUM(B16:M16)</f>
        <v>100</v>
      </c>
    </row>
    <row r="17" spans="1:14" ht="15.75" customHeight="1">
      <c r="A17" s="37" t="s">
        <v>46</v>
      </c>
      <c r="B17" s="42">
        <f t="shared" ref="B17:M17" si="3">$N17/12</f>
        <v>12.5</v>
      </c>
      <c r="C17" s="42">
        <f t="shared" si="3"/>
        <v>12.5</v>
      </c>
      <c r="D17" s="42">
        <f t="shared" si="3"/>
        <v>12.5</v>
      </c>
      <c r="E17" s="42">
        <f t="shared" si="3"/>
        <v>12.5</v>
      </c>
      <c r="F17" s="42">
        <f t="shared" si="3"/>
        <v>12.5</v>
      </c>
      <c r="G17" s="42">
        <f t="shared" si="3"/>
        <v>12.5</v>
      </c>
      <c r="H17" s="42">
        <f t="shared" si="3"/>
        <v>12.5</v>
      </c>
      <c r="I17" s="42">
        <f t="shared" si="3"/>
        <v>12.5</v>
      </c>
      <c r="J17" s="42">
        <f t="shared" si="3"/>
        <v>12.5</v>
      </c>
      <c r="K17" s="42">
        <f t="shared" si="3"/>
        <v>12.5</v>
      </c>
      <c r="L17" s="42">
        <f t="shared" si="3"/>
        <v>12.5</v>
      </c>
      <c r="M17" s="42">
        <f t="shared" si="3"/>
        <v>12.5</v>
      </c>
      <c r="N17" s="36">
        <v>150</v>
      </c>
    </row>
  </sheetData>
  <mergeCells count="3">
    <mergeCell ref="A1:A2"/>
    <mergeCell ref="A7:A8"/>
    <mergeCell ref="A13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N29"/>
  <sheetViews>
    <sheetView workbookViewId="0">
      <selection activeCell="Q14" sqref="Q14"/>
    </sheetView>
  </sheetViews>
  <sheetFormatPr baseColWidth="10" defaultColWidth="14.5" defaultRowHeight="15.75" customHeight="1"/>
  <cols>
    <col min="1" max="1" width="42.6640625" customWidth="1"/>
    <col min="2" max="2" width="7.5" customWidth="1"/>
    <col min="3" max="3" width="7.6640625" customWidth="1"/>
    <col min="4" max="4" width="10.5" customWidth="1"/>
    <col min="5" max="5" width="8.6640625" customWidth="1"/>
    <col min="6" max="6" width="9.33203125" customWidth="1"/>
    <col min="7" max="7" width="9.5" customWidth="1"/>
    <col min="8" max="8" width="8.5" customWidth="1"/>
    <col min="9" max="9" width="9.5" customWidth="1"/>
    <col min="10" max="10" width="10.5" customWidth="1"/>
    <col min="11" max="11" width="10" customWidth="1"/>
    <col min="12" max="12" width="10.6640625" customWidth="1"/>
    <col min="13" max="13" width="9.1640625" customWidth="1"/>
    <col min="14" max="14" width="11" customWidth="1"/>
  </cols>
  <sheetData>
    <row r="1" spans="1:14" ht="15.75" customHeight="1">
      <c r="A1" s="82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 customHeight="1">
      <c r="A2" s="7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4"/>
      <c r="B3" s="35" t="s">
        <v>25</v>
      </c>
      <c r="C3" s="35" t="s">
        <v>26</v>
      </c>
      <c r="D3" s="35" t="s">
        <v>27</v>
      </c>
      <c r="E3" s="35" t="s">
        <v>28</v>
      </c>
      <c r="F3" s="35" t="s">
        <v>29</v>
      </c>
      <c r="G3" s="35" t="s">
        <v>30</v>
      </c>
      <c r="H3" s="35" t="s">
        <v>31</v>
      </c>
      <c r="I3" s="35" t="s">
        <v>32</v>
      </c>
      <c r="J3" s="35" t="s">
        <v>33</v>
      </c>
      <c r="K3" s="35" t="s">
        <v>34</v>
      </c>
      <c r="L3" s="35" t="s">
        <v>35</v>
      </c>
      <c r="M3" s="35" t="s">
        <v>36</v>
      </c>
      <c r="N3" s="36" t="s">
        <v>37</v>
      </c>
    </row>
    <row r="4" spans="1:14" ht="15.75" customHeight="1">
      <c r="A4" s="37" t="s">
        <v>38</v>
      </c>
      <c r="B4" s="35">
        <f t="shared" ref="B4:N4" si="0">SUM(B16+B22)</f>
        <v>202</v>
      </c>
      <c r="C4" s="35">
        <f t="shared" si="0"/>
        <v>178</v>
      </c>
      <c r="D4" s="35">
        <f t="shared" si="0"/>
        <v>369</v>
      </c>
      <c r="E4" s="35">
        <f t="shared" si="0"/>
        <v>119</v>
      </c>
      <c r="F4" s="35">
        <f t="shared" si="0"/>
        <v>93</v>
      </c>
      <c r="G4" s="35">
        <f t="shared" si="0"/>
        <v>199</v>
      </c>
      <c r="H4" s="35">
        <f t="shared" si="0"/>
        <v>74</v>
      </c>
      <c r="I4" s="35">
        <f t="shared" si="0"/>
        <v>136</v>
      </c>
      <c r="J4" s="35">
        <f t="shared" si="0"/>
        <v>89</v>
      </c>
      <c r="K4" s="35">
        <f t="shared" si="0"/>
        <v>77</v>
      </c>
      <c r="L4" s="35">
        <f t="shared" si="0"/>
        <v>122</v>
      </c>
      <c r="M4" s="35">
        <f t="shared" si="0"/>
        <v>174</v>
      </c>
      <c r="N4" s="35">
        <f t="shared" si="0"/>
        <v>1832</v>
      </c>
    </row>
    <row r="5" spans="1:14" ht="15.75" customHeight="1">
      <c r="A5" s="37" t="s">
        <v>41</v>
      </c>
      <c r="B5" s="42">
        <f t="shared" ref="B5:M5" si="1">$N5/12</f>
        <v>250</v>
      </c>
      <c r="C5" s="42">
        <f t="shared" si="1"/>
        <v>250</v>
      </c>
      <c r="D5" s="42">
        <f t="shared" si="1"/>
        <v>250</v>
      </c>
      <c r="E5" s="42">
        <f t="shared" si="1"/>
        <v>250</v>
      </c>
      <c r="F5" s="42">
        <f t="shared" si="1"/>
        <v>250</v>
      </c>
      <c r="G5" s="42">
        <f t="shared" si="1"/>
        <v>250</v>
      </c>
      <c r="H5" s="42">
        <f t="shared" si="1"/>
        <v>250</v>
      </c>
      <c r="I5" s="42">
        <f t="shared" si="1"/>
        <v>250</v>
      </c>
      <c r="J5" s="42">
        <f t="shared" si="1"/>
        <v>250</v>
      </c>
      <c r="K5" s="42">
        <f t="shared" si="1"/>
        <v>250</v>
      </c>
      <c r="L5" s="42">
        <f t="shared" si="1"/>
        <v>250</v>
      </c>
      <c r="M5" s="42">
        <f t="shared" si="1"/>
        <v>250</v>
      </c>
      <c r="N5" s="36">
        <f>SUM(N23+N17)</f>
        <v>3000</v>
      </c>
    </row>
    <row r="6" spans="1:1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>
      <c r="A7" s="83" t="s">
        <v>49</v>
      </c>
      <c r="B7" s="73"/>
      <c r="C7" s="73"/>
      <c r="D7" s="7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.75" customHeight="1">
      <c r="A8" s="73"/>
      <c r="B8" s="73"/>
      <c r="C8" s="73"/>
      <c r="D8" s="73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 customHeight="1">
      <c r="A9" s="4"/>
      <c r="B9" s="35" t="s">
        <v>25</v>
      </c>
      <c r="C9" s="35" t="s">
        <v>26</v>
      </c>
      <c r="D9" s="35" t="s">
        <v>27</v>
      </c>
      <c r="E9" s="35" t="s">
        <v>28</v>
      </c>
      <c r="F9" s="35" t="s">
        <v>29</v>
      </c>
      <c r="G9" s="35" t="s">
        <v>30</v>
      </c>
      <c r="H9" s="35" t="s">
        <v>31</v>
      </c>
      <c r="I9" s="35" t="s">
        <v>32</v>
      </c>
      <c r="J9" s="35" t="s">
        <v>33</v>
      </c>
      <c r="K9" s="35" t="s">
        <v>34</v>
      </c>
      <c r="L9" s="35" t="s">
        <v>35</v>
      </c>
      <c r="M9" s="35" t="s">
        <v>36</v>
      </c>
      <c r="N9" s="36" t="s">
        <v>37</v>
      </c>
    </row>
    <row r="10" spans="1:14" ht="15.75" customHeight="1">
      <c r="A10" s="37" t="s">
        <v>38</v>
      </c>
      <c r="B10" s="45">
        <v>59</v>
      </c>
      <c r="C10" s="48">
        <v>28</v>
      </c>
      <c r="D10" s="49">
        <v>59</v>
      </c>
      <c r="E10" s="49">
        <v>15</v>
      </c>
      <c r="F10" s="49">
        <v>15</v>
      </c>
      <c r="G10" s="49">
        <v>60</v>
      </c>
      <c r="H10" s="49">
        <v>15</v>
      </c>
      <c r="I10" s="49">
        <v>29</v>
      </c>
      <c r="J10" s="49">
        <v>12</v>
      </c>
      <c r="K10" s="49">
        <v>24</v>
      </c>
      <c r="L10" s="49">
        <v>43</v>
      </c>
      <c r="M10" s="49">
        <v>42</v>
      </c>
      <c r="N10" s="36">
        <f>SUM(B10:M10)</f>
        <v>401</v>
      </c>
    </row>
    <row r="11" spans="1:14" ht="15.75" customHeight="1">
      <c r="A11" s="37" t="s">
        <v>41</v>
      </c>
      <c r="B11" s="42">
        <f t="shared" ref="B11:M11" si="2">$N11/12</f>
        <v>16.666666666666668</v>
      </c>
      <c r="C11" s="42">
        <f t="shared" si="2"/>
        <v>16.666666666666668</v>
      </c>
      <c r="D11" s="42">
        <f t="shared" si="2"/>
        <v>16.666666666666668</v>
      </c>
      <c r="E11" s="42">
        <f t="shared" si="2"/>
        <v>16.666666666666668</v>
      </c>
      <c r="F11" s="42">
        <f t="shared" si="2"/>
        <v>16.666666666666668</v>
      </c>
      <c r="G11" s="42">
        <f t="shared" si="2"/>
        <v>16.666666666666668</v>
      </c>
      <c r="H11" s="42">
        <f t="shared" si="2"/>
        <v>16.666666666666668</v>
      </c>
      <c r="I11" s="42">
        <f t="shared" si="2"/>
        <v>16.666666666666668</v>
      </c>
      <c r="J11" s="42">
        <f t="shared" si="2"/>
        <v>16.666666666666668</v>
      </c>
      <c r="K11" s="42">
        <f t="shared" si="2"/>
        <v>16.666666666666668</v>
      </c>
      <c r="L11" s="42">
        <f t="shared" si="2"/>
        <v>16.666666666666668</v>
      </c>
      <c r="M11" s="42">
        <f t="shared" si="2"/>
        <v>16.666666666666668</v>
      </c>
      <c r="N11" s="47">
        <v>200</v>
      </c>
    </row>
    <row r="12" spans="1:14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.75" customHeight="1">
      <c r="A13" s="83" t="s">
        <v>50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.75" customHeight="1">
      <c r="A14" s="7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75" customHeight="1">
      <c r="A15" s="4"/>
      <c r="B15" s="35" t="s">
        <v>25</v>
      </c>
      <c r="C15" s="35" t="s">
        <v>26</v>
      </c>
      <c r="D15" s="35" t="s">
        <v>27</v>
      </c>
      <c r="E15" s="35" t="s">
        <v>28</v>
      </c>
      <c r="F15" s="35" t="s">
        <v>29</v>
      </c>
      <c r="G15" s="35" t="s">
        <v>30</v>
      </c>
      <c r="H15" s="35" t="s">
        <v>31</v>
      </c>
      <c r="I15" s="35" t="s">
        <v>32</v>
      </c>
      <c r="J15" s="35" t="s">
        <v>33</v>
      </c>
      <c r="K15" s="35" t="s">
        <v>34</v>
      </c>
      <c r="L15" s="35" t="s">
        <v>35</v>
      </c>
      <c r="M15" s="35" t="s">
        <v>36</v>
      </c>
      <c r="N15" s="36" t="s">
        <v>37</v>
      </c>
    </row>
    <row r="16" spans="1:14" ht="15.75" customHeight="1">
      <c r="A16" s="37" t="s">
        <v>38</v>
      </c>
      <c r="B16" s="45">
        <v>166</v>
      </c>
      <c r="C16" s="45">
        <v>150</v>
      </c>
      <c r="D16" s="45">
        <v>101</v>
      </c>
      <c r="E16" s="45">
        <v>81</v>
      </c>
      <c r="F16" s="45">
        <v>56</v>
      </c>
      <c r="G16" s="45">
        <v>100</v>
      </c>
      <c r="H16" s="45">
        <v>59</v>
      </c>
      <c r="I16" s="45">
        <v>106</v>
      </c>
      <c r="J16" s="45">
        <v>60</v>
      </c>
      <c r="K16" s="45">
        <v>67</v>
      </c>
      <c r="L16" s="45">
        <v>112</v>
      </c>
      <c r="M16" s="45">
        <v>160</v>
      </c>
      <c r="N16" s="38">
        <f>SUM(B16:M16)</f>
        <v>1218</v>
      </c>
    </row>
    <row r="17" spans="1:14" ht="15.75" customHeight="1">
      <c r="A17" s="37" t="s">
        <v>41</v>
      </c>
      <c r="B17" s="42">
        <f t="shared" ref="B17:M17" si="3">$N17/12</f>
        <v>125</v>
      </c>
      <c r="C17" s="42">
        <f t="shared" si="3"/>
        <v>125</v>
      </c>
      <c r="D17" s="42">
        <f t="shared" si="3"/>
        <v>125</v>
      </c>
      <c r="E17" s="42">
        <f t="shared" si="3"/>
        <v>125</v>
      </c>
      <c r="F17" s="42">
        <f t="shared" si="3"/>
        <v>125</v>
      </c>
      <c r="G17" s="42">
        <f t="shared" si="3"/>
        <v>125</v>
      </c>
      <c r="H17" s="42">
        <f t="shared" si="3"/>
        <v>125</v>
      </c>
      <c r="I17" s="42">
        <f t="shared" si="3"/>
        <v>125</v>
      </c>
      <c r="J17" s="42">
        <f t="shared" si="3"/>
        <v>125</v>
      </c>
      <c r="K17" s="42">
        <f t="shared" si="3"/>
        <v>125</v>
      </c>
      <c r="L17" s="42">
        <f t="shared" si="3"/>
        <v>125</v>
      </c>
      <c r="M17" s="42">
        <f t="shared" si="3"/>
        <v>125</v>
      </c>
      <c r="N17" s="47">
        <v>1500</v>
      </c>
    </row>
    <row r="18" spans="1:14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.75" customHeight="1">
      <c r="A19" s="83" t="s">
        <v>51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.75" customHeight="1">
      <c r="A20" s="7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.75" customHeight="1">
      <c r="A21" s="4"/>
      <c r="B21" s="35" t="s">
        <v>25</v>
      </c>
      <c r="C21" s="35" t="s">
        <v>26</v>
      </c>
      <c r="D21" s="35" t="s">
        <v>27</v>
      </c>
      <c r="E21" s="35" t="s">
        <v>28</v>
      </c>
      <c r="F21" s="35" t="s">
        <v>29</v>
      </c>
      <c r="G21" s="35" t="s">
        <v>30</v>
      </c>
      <c r="H21" s="35" t="s">
        <v>31</v>
      </c>
      <c r="I21" s="35" t="s">
        <v>32</v>
      </c>
      <c r="J21" s="35" t="s">
        <v>33</v>
      </c>
      <c r="K21" s="35" t="s">
        <v>34</v>
      </c>
      <c r="L21" s="35" t="s">
        <v>35</v>
      </c>
      <c r="M21" s="35" t="s">
        <v>36</v>
      </c>
      <c r="N21" s="36" t="s">
        <v>37</v>
      </c>
    </row>
    <row r="22" spans="1:14" ht="15.75" customHeight="1">
      <c r="A22" s="37" t="s">
        <v>38</v>
      </c>
      <c r="B22" s="45">
        <v>36</v>
      </c>
      <c r="C22" s="45">
        <v>28</v>
      </c>
      <c r="D22" s="45">
        <v>268</v>
      </c>
      <c r="E22" s="45">
        <v>38</v>
      </c>
      <c r="F22" s="45">
        <v>37</v>
      </c>
      <c r="G22" s="45">
        <v>99</v>
      </c>
      <c r="H22" s="45">
        <v>15</v>
      </c>
      <c r="I22" s="45">
        <v>30</v>
      </c>
      <c r="J22" s="45">
        <v>29</v>
      </c>
      <c r="K22" s="45">
        <v>10</v>
      </c>
      <c r="L22" s="45">
        <v>10</v>
      </c>
      <c r="M22" s="45">
        <v>14</v>
      </c>
      <c r="N22" s="38">
        <f>SUM(B22:M22)</f>
        <v>614</v>
      </c>
    </row>
    <row r="23" spans="1:14" ht="15.75" customHeight="1">
      <c r="A23" s="37" t="s">
        <v>41</v>
      </c>
      <c r="B23" s="42">
        <f t="shared" ref="B23:M23" si="4">$N23/12</f>
        <v>125</v>
      </c>
      <c r="C23" s="42">
        <f t="shared" si="4"/>
        <v>125</v>
      </c>
      <c r="D23" s="42">
        <f t="shared" si="4"/>
        <v>125</v>
      </c>
      <c r="E23" s="42">
        <f t="shared" si="4"/>
        <v>125</v>
      </c>
      <c r="F23" s="42">
        <f t="shared" si="4"/>
        <v>125</v>
      </c>
      <c r="G23" s="42">
        <f t="shared" si="4"/>
        <v>125</v>
      </c>
      <c r="H23" s="42">
        <f t="shared" si="4"/>
        <v>125</v>
      </c>
      <c r="I23" s="42">
        <f t="shared" si="4"/>
        <v>125</v>
      </c>
      <c r="J23" s="42">
        <f t="shared" si="4"/>
        <v>125</v>
      </c>
      <c r="K23" s="42">
        <f t="shared" si="4"/>
        <v>125</v>
      </c>
      <c r="L23" s="42">
        <f t="shared" si="4"/>
        <v>125</v>
      </c>
      <c r="M23" s="42">
        <f t="shared" si="4"/>
        <v>125</v>
      </c>
      <c r="N23" s="47">
        <v>1500</v>
      </c>
    </row>
    <row r="24" spans="1:1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 customHeight="1">
      <c r="A25" s="8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.75" customHeight="1">
      <c r="A26" s="7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.75" customHeight="1">
      <c r="A27" s="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</row>
    <row r="28" spans="1:14" ht="15.75" customHeight="1">
      <c r="A28" s="3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38"/>
    </row>
    <row r="29" spans="1:14" ht="15.75" customHeight="1">
      <c r="A29" s="37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7"/>
    </row>
  </sheetData>
  <mergeCells count="5">
    <mergeCell ref="A1:A2"/>
    <mergeCell ref="A7:D8"/>
    <mergeCell ref="A13:A14"/>
    <mergeCell ref="A19:A20"/>
    <mergeCell ref="A25:A2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N41"/>
  <sheetViews>
    <sheetView workbookViewId="0">
      <selection activeCell="Q11" sqref="Q11"/>
    </sheetView>
  </sheetViews>
  <sheetFormatPr baseColWidth="10" defaultColWidth="14.5" defaultRowHeight="15.75" customHeight="1"/>
  <cols>
    <col min="1" max="1" width="36.33203125" customWidth="1"/>
    <col min="2" max="2" width="7.5" customWidth="1"/>
    <col min="3" max="3" width="7.6640625" customWidth="1"/>
    <col min="4" max="4" width="10.5" customWidth="1"/>
    <col min="5" max="5" width="8.6640625" customWidth="1"/>
    <col min="6" max="6" width="9.33203125" customWidth="1"/>
    <col min="7" max="7" width="9.5" customWidth="1"/>
    <col min="8" max="8" width="8.5" customWidth="1"/>
    <col min="9" max="9" width="9.5" customWidth="1"/>
    <col min="10" max="10" width="10.5" customWidth="1"/>
    <col min="11" max="11" width="10" customWidth="1"/>
    <col min="12" max="12" width="10.6640625" customWidth="1"/>
    <col min="13" max="13" width="9.1640625" customWidth="1"/>
    <col min="14" max="14" width="10" customWidth="1"/>
  </cols>
  <sheetData>
    <row r="1" spans="1:14" ht="15.75" customHeight="1">
      <c r="A1" s="82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 customHeight="1">
      <c r="A2" s="7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4"/>
      <c r="B3" s="35" t="s">
        <v>25</v>
      </c>
      <c r="C3" s="35" t="s">
        <v>26</v>
      </c>
      <c r="D3" s="35" t="s">
        <v>27</v>
      </c>
      <c r="E3" s="35" t="s">
        <v>28</v>
      </c>
      <c r="F3" s="35" t="s">
        <v>29</v>
      </c>
      <c r="G3" s="35" t="s">
        <v>30</v>
      </c>
      <c r="H3" s="35" t="s">
        <v>31</v>
      </c>
      <c r="I3" s="35" t="s">
        <v>32</v>
      </c>
      <c r="J3" s="35" t="s">
        <v>33</v>
      </c>
      <c r="K3" s="35" t="s">
        <v>34</v>
      </c>
      <c r="L3" s="35" t="s">
        <v>35</v>
      </c>
      <c r="M3" s="35" t="s">
        <v>36</v>
      </c>
      <c r="N3" s="36" t="s">
        <v>37</v>
      </c>
    </row>
    <row r="4" spans="1:14" ht="15.75" customHeight="1">
      <c r="A4" s="37" t="s">
        <v>38</v>
      </c>
      <c r="B4" s="35">
        <f>SUM(B12+B20+B26+B11+B10)</f>
        <v>3392</v>
      </c>
      <c r="C4" s="35">
        <f>SUM(C12+C20+C26+C11+C10+C18+C19)</f>
        <v>15049</v>
      </c>
      <c r="D4" s="35">
        <f t="shared" ref="D4:L4" si="0">SUM(D12+D20+D26+D11+D10)</f>
        <v>2925</v>
      </c>
      <c r="E4" s="35">
        <f t="shared" si="0"/>
        <v>2324</v>
      </c>
      <c r="F4" s="35">
        <f t="shared" si="0"/>
        <v>10086</v>
      </c>
      <c r="G4" s="35">
        <f t="shared" si="0"/>
        <v>5291</v>
      </c>
      <c r="H4" s="35">
        <f t="shared" si="0"/>
        <v>6264</v>
      </c>
      <c r="I4" s="35">
        <f t="shared" si="0"/>
        <v>3637</v>
      </c>
      <c r="J4" s="35">
        <f t="shared" si="0"/>
        <v>3554</v>
      </c>
      <c r="K4" s="35">
        <f t="shared" si="0"/>
        <v>2152</v>
      </c>
      <c r="L4" s="35">
        <f t="shared" si="0"/>
        <v>2524</v>
      </c>
      <c r="M4" s="35"/>
      <c r="N4" s="38">
        <f>SUM(B4:M4)</f>
        <v>57198</v>
      </c>
    </row>
    <row r="5" spans="1:14" ht="15.75" customHeight="1">
      <c r="A5" s="37" t="s">
        <v>41</v>
      </c>
      <c r="B5" s="42">
        <f t="shared" ref="B5:M5" si="1">$N5/12</f>
        <v>14595.833333333334</v>
      </c>
      <c r="C5" s="42">
        <f t="shared" si="1"/>
        <v>14595.833333333334</v>
      </c>
      <c r="D5" s="42">
        <f t="shared" si="1"/>
        <v>14595.833333333334</v>
      </c>
      <c r="E5" s="42">
        <f t="shared" si="1"/>
        <v>14595.833333333334</v>
      </c>
      <c r="F5" s="42">
        <f t="shared" si="1"/>
        <v>14595.833333333334</v>
      </c>
      <c r="G5" s="42">
        <f t="shared" si="1"/>
        <v>14595.833333333334</v>
      </c>
      <c r="H5" s="42">
        <f t="shared" si="1"/>
        <v>14595.833333333334</v>
      </c>
      <c r="I5" s="42">
        <f t="shared" si="1"/>
        <v>14595.833333333334</v>
      </c>
      <c r="J5" s="42">
        <f t="shared" si="1"/>
        <v>14595.833333333334</v>
      </c>
      <c r="K5" s="42">
        <f t="shared" si="1"/>
        <v>14595.833333333334</v>
      </c>
      <c r="L5" s="42">
        <f t="shared" si="1"/>
        <v>14595.833333333334</v>
      </c>
      <c r="M5" s="42">
        <f t="shared" si="1"/>
        <v>14595.833333333334</v>
      </c>
      <c r="N5" s="36">
        <f>SUM(N27+N21+N13)</f>
        <v>175150</v>
      </c>
    </row>
    <row r="6" spans="1:1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>
      <c r="A7" s="83" t="s">
        <v>52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.75" customHeight="1">
      <c r="A8" s="7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 customHeight="1">
      <c r="A9" s="4"/>
      <c r="B9" s="35" t="s">
        <v>25</v>
      </c>
      <c r="C9" s="35" t="s">
        <v>26</v>
      </c>
      <c r="D9" s="35" t="s">
        <v>27</v>
      </c>
      <c r="E9" s="35" t="s">
        <v>28</v>
      </c>
      <c r="F9" s="35" t="s">
        <v>29</v>
      </c>
      <c r="G9" s="35" t="s">
        <v>30</v>
      </c>
      <c r="H9" s="35" t="s">
        <v>31</v>
      </c>
      <c r="I9" s="35" t="s">
        <v>32</v>
      </c>
      <c r="J9" s="35" t="s">
        <v>33</v>
      </c>
      <c r="K9" s="35" t="s">
        <v>34</v>
      </c>
      <c r="L9" s="35" t="s">
        <v>35</v>
      </c>
      <c r="M9" s="35" t="s">
        <v>36</v>
      </c>
      <c r="N9" s="36" t="s">
        <v>37</v>
      </c>
    </row>
    <row r="10" spans="1:14" ht="15.75" customHeight="1">
      <c r="A10" s="50" t="s">
        <v>53</v>
      </c>
      <c r="B10" s="45">
        <v>14</v>
      </c>
      <c r="C10" s="47">
        <v>31</v>
      </c>
      <c r="D10" s="47">
        <v>24</v>
      </c>
      <c r="E10" s="47">
        <v>20</v>
      </c>
      <c r="F10" s="47">
        <v>18</v>
      </c>
      <c r="G10" s="47">
        <v>20</v>
      </c>
      <c r="H10" s="47">
        <v>25</v>
      </c>
      <c r="I10" s="47">
        <v>13</v>
      </c>
      <c r="J10" s="47">
        <v>14</v>
      </c>
      <c r="K10" s="47">
        <v>4</v>
      </c>
      <c r="L10" s="47">
        <v>14</v>
      </c>
      <c r="M10" s="51"/>
      <c r="N10" s="38">
        <f t="shared" ref="N10:N12" si="2">SUM(B10:M10)</f>
        <v>197</v>
      </c>
    </row>
    <row r="11" spans="1:14" ht="15.75" customHeight="1">
      <c r="A11" s="50" t="s">
        <v>54</v>
      </c>
      <c r="B11" s="45">
        <v>3374</v>
      </c>
      <c r="C11" s="47">
        <v>10692</v>
      </c>
      <c r="D11" s="47">
        <v>2894</v>
      </c>
      <c r="E11" s="52">
        <v>2296</v>
      </c>
      <c r="F11" s="53">
        <v>10065</v>
      </c>
      <c r="G11" s="47">
        <v>5262</v>
      </c>
      <c r="H11" s="47">
        <v>6229</v>
      </c>
      <c r="I11" s="47">
        <v>3619</v>
      </c>
      <c r="J11" s="47">
        <v>3538</v>
      </c>
      <c r="K11" s="47">
        <v>2145</v>
      </c>
      <c r="L11" s="47">
        <v>2506</v>
      </c>
      <c r="M11" s="51"/>
      <c r="N11" s="38">
        <f t="shared" si="2"/>
        <v>52620</v>
      </c>
    </row>
    <row r="12" spans="1:14" ht="15.75" customHeight="1">
      <c r="A12" s="37" t="s">
        <v>55</v>
      </c>
      <c r="B12" s="45"/>
      <c r="C12" s="47"/>
      <c r="D12" s="47"/>
      <c r="E12" s="47"/>
      <c r="F12" s="47"/>
      <c r="G12" s="47"/>
      <c r="H12" s="51"/>
      <c r="I12" s="51"/>
      <c r="J12" s="51"/>
      <c r="K12" s="51"/>
      <c r="L12" s="51"/>
      <c r="M12" s="51"/>
      <c r="N12" s="38">
        <f t="shared" si="2"/>
        <v>0</v>
      </c>
    </row>
    <row r="13" spans="1:14" ht="15.75" customHeight="1">
      <c r="A13" s="37" t="s">
        <v>41</v>
      </c>
      <c r="B13" s="42">
        <f t="shared" ref="B13:M13" si="3">$N13/12</f>
        <v>8333.3333333333339</v>
      </c>
      <c r="C13" s="42">
        <f t="shared" si="3"/>
        <v>8333.3333333333339</v>
      </c>
      <c r="D13" s="42">
        <f t="shared" si="3"/>
        <v>8333.3333333333339</v>
      </c>
      <c r="E13" s="42">
        <f t="shared" si="3"/>
        <v>8333.3333333333339</v>
      </c>
      <c r="F13" s="42">
        <f t="shared" si="3"/>
        <v>8333.3333333333339</v>
      </c>
      <c r="G13" s="42">
        <f t="shared" si="3"/>
        <v>8333.3333333333339</v>
      </c>
      <c r="H13" s="42">
        <f t="shared" si="3"/>
        <v>8333.3333333333339</v>
      </c>
      <c r="I13" s="42">
        <f t="shared" si="3"/>
        <v>8333.3333333333339</v>
      </c>
      <c r="J13" s="42">
        <f t="shared" si="3"/>
        <v>8333.3333333333339</v>
      </c>
      <c r="K13" s="42">
        <f t="shared" si="3"/>
        <v>8333.3333333333339</v>
      </c>
      <c r="L13" s="42">
        <f t="shared" si="3"/>
        <v>8333.3333333333339</v>
      </c>
      <c r="M13" s="42">
        <f t="shared" si="3"/>
        <v>8333.3333333333339</v>
      </c>
      <c r="N13" s="36">
        <v>100000</v>
      </c>
    </row>
    <row r="14" spans="1:14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75" customHeight="1">
      <c r="A15" s="83" t="s">
        <v>56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.75" customHeight="1">
      <c r="A16" s="7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.75" customHeight="1">
      <c r="A17" s="4"/>
      <c r="B17" s="35" t="s">
        <v>25</v>
      </c>
      <c r="C17" s="35" t="s">
        <v>26</v>
      </c>
      <c r="D17" s="35" t="s">
        <v>27</v>
      </c>
      <c r="E17" s="35" t="s">
        <v>28</v>
      </c>
      <c r="F17" s="35" t="s">
        <v>29</v>
      </c>
      <c r="G17" s="35" t="s">
        <v>30</v>
      </c>
      <c r="H17" s="35" t="s">
        <v>31</v>
      </c>
      <c r="I17" s="35" t="s">
        <v>32</v>
      </c>
      <c r="J17" s="35" t="s">
        <v>33</v>
      </c>
      <c r="K17" s="35" t="s">
        <v>34</v>
      </c>
      <c r="L17" s="35" t="s">
        <v>35</v>
      </c>
      <c r="M17" s="35" t="s">
        <v>36</v>
      </c>
      <c r="N17" s="36" t="s">
        <v>37</v>
      </c>
    </row>
    <row r="18" spans="1:14" ht="15.75" customHeight="1">
      <c r="A18" s="50" t="s">
        <v>53</v>
      </c>
      <c r="B18" s="45">
        <v>10</v>
      </c>
      <c r="C18" s="45">
        <v>20</v>
      </c>
      <c r="D18" s="45">
        <v>19</v>
      </c>
      <c r="E18" s="45">
        <v>19</v>
      </c>
      <c r="F18" s="45">
        <v>13</v>
      </c>
      <c r="G18" s="45">
        <v>19</v>
      </c>
      <c r="H18" s="45">
        <v>18</v>
      </c>
      <c r="I18" s="45">
        <v>13</v>
      </c>
      <c r="J18" s="45">
        <v>14</v>
      </c>
      <c r="K18" s="45">
        <v>8</v>
      </c>
      <c r="L18" s="45">
        <v>19</v>
      </c>
      <c r="M18" s="45"/>
      <c r="N18" s="38">
        <f t="shared" ref="N18:N20" si="4">SUM(B18:M18)</f>
        <v>172</v>
      </c>
    </row>
    <row r="19" spans="1:14">
      <c r="A19" s="50" t="s">
        <v>57</v>
      </c>
      <c r="B19" s="45">
        <v>1982</v>
      </c>
      <c r="C19" s="45">
        <v>4298</v>
      </c>
      <c r="D19" s="45">
        <v>4700</v>
      </c>
      <c r="E19" s="54">
        <v>5696</v>
      </c>
      <c r="F19" s="55">
        <v>3153</v>
      </c>
      <c r="G19" s="45">
        <v>4776</v>
      </c>
      <c r="H19" s="45">
        <v>3530</v>
      </c>
      <c r="I19" s="45">
        <v>3186</v>
      </c>
      <c r="J19" s="45">
        <v>4185</v>
      </c>
      <c r="K19" s="45">
        <v>5226</v>
      </c>
      <c r="L19" s="45">
        <v>5698</v>
      </c>
      <c r="M19" s="45"/>
      <c r="N19" s="38">
        <f t="shared" si="4"/>
        <v>46430</v>
      </c>
    </row>
    <row r="20" spans="1:14" ht="15.75" customHeight="1">
      <c r="A20" s="37" t="s">
        <v>55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38">
        <f t="shared" si="4"/>
        <v>0</v>
      </c>
    </row>
    <row r="21" spans="1:14" ht="15.75" customHeight="1">
      <c r="A21" s="37" t="s">
        <v>41</v>
      </c>
      <c r="B21" s="42">
        <f t="shared" ref="B21:M21" si="5">$N21/12</f>
        <v>6250</v>
      </c>
      <c r="C21" s="42">
        <f t="shared" si="5"/>
        <v>6250</v>
      </c>
      <c r="D21" s="42">
        <f t="shared" si="5"/>
        <v>6250</v>
      </c>
      <c r="E21" s="42">
        <f t="shared" si="5"/>
        <v>6250</v>
      </c>
      <c r="F21" s="42">
        <f t="shared" si="5"/>
        <v>6250</v>
      </c>
      <c r="G21" s="42">
        <f t="shared" si="5"/>
        <v>6250</v>
      </c>
      <c r="H21" s="42">
        <f t="shared" si="5"/>
        <v>6250</v>
      </c>
      <c r="I21" s="42">
        <f t="shared" si="5"/>
        <v>6250</v>
      </c>
      <c r="J21" s="42">
        <f t="shared" si="5"/>
        <v>6250</v>
      </c>
      <c r="K21" s="42">
        <f t="shared" si="5"/>
        <v>6250</v>
      </c>
      <c r="L21" s="42">
        <f t="shared" si="5"/>
        <v>6250</v>
      </c>
      <c r="M21" s="42">
        <f t="shared" si="5"/>
        <v>6250</v>
      </c>
      <c r="N21" s="36">
        <v>75000</v>
      </c>
    </row>
    <row r="22" spans="1:14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.75" customHeight="1">
      <c r="A23" s="83" t="s">
        <v>58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.75" customHeight="1">
      <c r="A24" s="7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 customHeight="1">
      <c r="A25" s="4"/>
      <c r="B25" s="35" t="s">
        <v>25</v>
      </c>
      <c r="C25" s="35" t="s">
        <v>26</v>
      </c>
      <c r="D25" s="35" t="s">
        <v>27</v>
      </c>
      <c r="E25" s="35" t="s">
        <v>28</v>
      </c>
      <c r="F25" s="35" t="s">
        <v>29</v>
      </c>
      <c r="G25" s="35" t="s">
        <v>30</v>
      </c>
      <c r="H25" s="35" t="s">
        <v>31</v>
      </c>
      <c r="I25" s="35" t="s">
        <v>32</v>
      </c>
      <c r="J25" s="35" t="s">
        <v>33</v>
      </c>
      <c r="K25" s="35" t="s">
        <v>34</v>
      </c>
      <c r="L25" s="35" t="s">
        <v>35</v>
      </c>
      <c r="M25" s="35" t="s">
        <v>36</v>
      </c>
      <c r="N25" s="36" t="s">
        <v>37</v>
      </c>
    </row>
    <row r="26" spans="1:14" ht="15.75" customHeight="1">
      <c r="A26" s="37" t="s">
        <v>38</v>
      </c>
      <c r="B26" s="45">
        <v>4</v>
      </c>
      <c r="C26" s="45">
        <v>8</v>
      </c>
      <c r="D26" s="45">
        <v>7</v>
      </c>
      <c r="E26" s="45">
        <v>8</v>
      </c>
      <c r="F26" s="45">
        <v>3</v>
      </c>
      <c r="G26" s="45">
        <v>9</v>
      </c>
      <c r="H26" s="45">
        <v>10</v>
      </c>
      <c r="I26" s="45">
        <v>5</v>
      </c>
      <c r="J26" s="45">
        <v>2</v>
      </c>
      <c r="K26" s="45">
        <v>3</v>
      </c>
      <c r="L26" s="45">
        <v>4</v>
      </c>
      <c r="M26" s="45"/>
      <c r="N26" s="38">
        <f>SUM(B26:M26)</f>
        <v>63</v>
      </c>
    </row>
    <row r="27" spans="1:14" ht="15.75" customHeight="1">
      <c r="A27" s="37" t="s">
        <v>41</v>
      </c>
      <c r="B27" s="42">
        <f t="shared" ref="B27:M27" si="6">$N27/12</f>
        <v>12.5</v>
      </c>
      <c r="C27" s="42">
        <f t="shared" si="6"/>
        <v>12.5</v>
      </c>
      <c r="D27" s="42">
        <f t="shared" si="6"/>
        <v>12.5</v>
      </c>
      <c r="E27" s="42">
        <f t="shared" si="6"/>
        <v>12.5</v>
      </c>
      <c r="F27" s="42">
        <f t="shared" si="6"/>
        <v>12.5</v>
      </c>
      <c r="G27" s="42">
        <f t="shared" si="6"/>
        <v>12.5</v>
      </c>
      <c r="H27" s="42">
        <f t="shared" si="6"/>
        <v>12.5</v>
      </c>
      <c r="I27" s="42">
        <f t="shared" si="6"/>
        <v>12.5</v>
      </c>
      <c r="J27" s="42">
        <f t="shared" si="6"/>
        <v>12.5</v>
      </c>
      <c r="K27" s="42">
        <f t="shared" si="6"/>
        <v>12.5</v>
      </c>
      <c r="L27" s="42">
        <f t="shared" si="6"/>
        <v>12.5</v>
      </c>
      <c r="M27" s="42">
        <f t="shared" si="6"/>
        <v>12.5</v>
      </c>
      <c r="N27" s="36">
        <v>150</v>
      </c>
    </row>
    <row r="29" spans="1:14" ht="15.75" customHeight="1">
      <c r="A29" s="83" t="s">
        <v>59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.75" customHeight="1">
      <c r="A30" s="7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 customHeight="1">
      <c r="A31" s="4"/>
      <c r="B31" s="35" t="s">
        <v>25</v>
      </c>
      <c r="C31" s="35" t="s">
        <v>26</v>
      </c>
      <c r="D31" s="35" t="s">
        <v>27</v>
      </c>
      <c r="E31" s="35" t="s">
        <v>28</v>
      </c>
      <c r="F31" s="35" t="s">
        <v>29</v>
      </c>
      <c r="G31" s="35" t="s">
        <v>30</v>
      </c>
      <c r="H31" s="35" t="s">
        <v>31</v>
      </c>
      <c r="I31" s="35" t="s">
        <v>32</v>
      </c>
      <c r="J31" s="35" t="s">
        <v>33</v>
      </c>
      <c r="K31" s="35" t="s">
        <v>34</v>
      </c>
      <c r="L31" s="35" t="s">
        <v>35</v>
      </c>
      <c r="M31" s="35" t="s">
        <v>36</v>
      </c>
      <c r="N31" s="36" t="s">
        <v>37</v>
      </c>
    </row>
    <row r="32" spans="1:14" ht="15.75" customHeight="1">
      <c r="A32" s="50" t="s">
        <v>53</v>
      </c>
      <c r="B32" s="45">
        <v>20</v>
      </c>
      <c r="C32" s="45">
        <v>9</v>
      </c>
      <c r="D32" s="45">
        <v>12</v>
      </c>
      <c r="E32" s="45">
        <v>7</v>
      </c>
      <c r="F32" s="45">
        <v>3</v>
      </c>
      <c r="G32" s="45">
        <v>12</v>
      </c>
      <c r="H32" s="45">
        <v>5</v>
      </c>
      <c r="I32" s="45">
        <v>1</v>
      </c>
      <c r="J32" s="45">
        <v>1</v>
      </c>
      <c r="K32" s="45">
        <v>2</v>
      </c>
      <c r="L32" s="45">
        <v>2</v>
      </c>
      <c r="M32" s="45"/>
      <c r="N32" s="38">
        <f t="shared" ref="N32:N33" si="7">SUM(B32:M32)</f>
        <v>74</v>
      </c>
    </row>
    <row r="33" spans="1:14">
      <c r="A33" s="50" t="s">
        <v>60</v>
      </c>
      <c r="B33" s="45">
        <v>2810</v>
      </c>
      <c r="C33" s="45">
        <v>22335</v>
      </c>
      <c r="D33" s="45">
        <v>1476</v>
      </c>
      <c r="E33" s="54">
        <v>1200</v>
      </c>
      <c r="F33" s="45">
        <v>381</v>
      </c>
      <c r="G33" s="45">
        <v>1841</v>
      </c>
      <c r="H33" s="45">
        <v>1840</v>
      </c>
      <c r="I33" s="45">
        <v>216</v>
      </c>
      <c r="J33" s="45">
        <v>218</v>
      </c>
      <c r="K33" s="45">
        <v>245</v>
      </c>
      <c r="L33" s="45">
        <v>251</v>
      </c>
      <c r="M33" s="45"/>
      <c r="N33" s="38">
        <f t="shared" si="7"/>
        <v>32813</v>
      </c>
    </row>
    <row r="34" spans="1:14" ht="15.75" customHeight="1">
      <c r="A34" s="37" t="s">
        <v>41</v>
      </c>
      <c r="B34" s="42">
        <f t="shared" ref="B34:M34" si="8">$N34/12</f>
        <v>6250</v>
      </c>
      <c r="C34" s="42">
        <f t="shared" si="8"/>
        <v>6250</v>
      </c>
      <c r="D34" s="42">
        <f t="shared" si="8"/>
        <v>6250</v>
      </c>
      <c r="E34" s="42">
        <f t="shared" si="8"/>
        <v>6250</v>
      </c>
      <c r="F34" s="42">
        <f t="shared" si="8"/>
        <v>6250</v>
      </c>
      <c r="G34" s="42">
        <f t="shared" si="8"/>
        <v>6250</v>
      </c>
      <c r="H34" s="42">
        <f t="shared" si="8"/>
        <v>6250</v>
      </c>
      <c r="I34" s="42">
        <f t="shared" si="8"/>
        <v>6250</v>
      </c>
      <c r="J34" s="42">
        <f t="shared" si="8"/>
        <v>6250</v>
      </c>
      <c r="K34" s="42">
        <f t="shared" si="8"/>
        <v>6250</v>
      </c>
      <c r="L34" s="42">
        <f t="shared" si="8"/>
        <v>6250</v>
      </c>
      <c r="M34" s="42">
        <f t="shared" si="8"/>
        <v>6250</v>
      </c>
      <c r="N34" s="36">
        <v>75000</v>
      </c>
    </row>
    <row r="36" spans="1:14" ht="15.75" customHeight="1">
      <c r="A36" s="83" t="s">
        <v>61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.75" customHeight="1">
      <c r="A37" s="7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.75" customHeight="1">
      <c r="A38" s="4"/>
      <c r="B38" s="35" t="s">
        <v>25</v>
      </c>
      <c r="C38" s="35" t="s">
        <v>26</v>
      </c>
      <c r="D38" s="35" t="s">
        <v>27</v>
      </c>
      <c r="E38" s="35" t="s">
        <v>28</v>
      </c>
      <c r="F38" s="35" t="s">
        <v>29</v>
      </c>
      <c r="G38" s="35" t="s">
        <v>30</v>
      </c>
      <c r="H38" s="35" t="s">
        <v>31</v>
      </c>
      <c r="I38" s="35" t="s">
        <v>32</v>
      </c>
      <c r="J38" s="35" t="s">
        <v>33</v>
      </c>
      <c r="K38" s="35" t="s">
        <v>34</v>
      </c>
      <c r="L38" s="35" t="s">
        <v>35</v>
      </c>
      <c r="M38" s="35" t="s">
        <v>36</v>
      </c>
      <c r="N38" s="36" t="s">
        <v>37</v>
      </c>
    </row>
    <row r="39" spans="1:14" ht="15.75" customHeight="1">
      <c r="A39" s="50" t="s">
        <v>53</v>
      </c>
      <c r="B39" s="45">
        <v>2</v>
      </c>
      <c r="C39" s="45">
        <v>10</v>
      </c>
      <c r="D39" s="45">
        <v>11</v>
      </c>
      <c r="E39" s="45">
        <v>10</v>
      </c>
      <c r="F39" s="45">
        <v>4</v>
      </c>
      <c r="G39" s="45">
        <v>1</v>
      </c>
      <c r="H39" s="45">
        <v>3</v>
      </c>
      <c r="I39" s="45">
        <v>7</v>
      </c>
      <c r="J39" s="45">
        <v>3</v>
      </c>
      <c r="K39" s="45">
        <v>1</v>
      </c>
      <c r="L39" s="45">
        <v>2</v>
      </c>
      <c r="M39" s="45"/>
      <c r="N39" s="38">
        <f t="shared" ref="N39:N40" si="9">SUM(B39:M39)</f>
        <v>54</v>
      </c>
    </row>
    <row r="40" spans="1:14">
      <c r="A40" s="50" t="s">
        <v>60</v>
      </c>
      <c r="B40" s="45">
        <v>206</v>
      </c>
      <c r="C40" s="45">
        <v>1187</v>
      </c>
      <c r="D40" s="45">
        <v>552</v>
      </c>
      <c r="E40" s="56">
        <v>840</v>
      </c>
      <c r="F40" s="45">
        <v>422</v>
      </c>
      <c r="G40" s="45">
        <v>44</v>
      </c>
      <c r="H40" s="45">
        <v>255</v>
      </c>
      <c r="I40" s="45">
        <v>1742</v>
      </c>
      <c r="J40" s="45">
        <v>1002</v>
      </c>
      <c r="K40" s="45">
        <v>355</v>
      </c>
      <c r="L40" s="45">
        <v>879</v>
      </c>
      <c r="M40" s="45"/>
      <c r="N40" s="38">
        <f t="shared" si="9"/>
        <v>7484</v>
      </c>
    </row>
    <row r="41" spans="1:14" ht="15.75" customHeight="1">
      <c r="A41" s="37" t="s">
        <v>41</v>
      </c>
      <c r="B41" s="42">
        <f t="shared" ref="B41:M41" si="10">$N41/12</f>
        <v>6250</v>
      </c>
      <c r="C41" s="42">
        <f t="shared" si="10"/>
        <v>6250</v>
      </c>
      <c r="D41" s="42">
        <f t="shared" si="10"/>
        <v>6250</v>
      </c>
      <c r="E41" s="42">
        <f t="shared" si="10"/>
        <v>6250</v>
      </c>
      <c r="F41" s="42">
        <f t="shared" si="10"/>
        <v>6250</v>
      </c>
      <c r="G41" s="42">
        <f t="shared" si="10"/>
        <v>6250</v>
      </c>
      <c r="H41" s="42">
        <f t="shared" si="10"/>
        <v>6250</v>
      </c>
      <c r="I41" s="42">
        <f t="shared" si="10"/>
        <v>6250</v>
      </c>
      <c r="J41" s="42">
        <f t="shared" si="10"/>
        <v>6250</v>
      </c>
      <c r="K41" s="42">
        <f t="shared" si="10"/>
        <v>6250</v>
      </c>
      <c r="L41" s="42">
        <f t="shared" si="10"/>
        <v>6250</v>
      </c>
      <c r="M41" s="42">
        <f t="shared" si="10"/>
        <v>6250</v>
      </c>
      <c r="N41" s="36">
        <v>75000</v>
      </c>
    </row>
  </sheetData>
  <mergeCells count="6">
    <mergeCell ref="A36:A37"/>
    <mergeCell ref="A1:A2"/>
    <mergeCell ref="A7:A8"/>
    <mergeCell ref="A15:A16"/>
    <mergeCell ref="A23:A24"/>
    <mergeCell ref="A29:A30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30"/>
  <sheetViews>
    <sheetView workbookViewId="0">
      <selection sqref="A1:A2"/>
    </sheetView>
  </sheetViews>
  <sheetFormatPr baseColWidth="10" defaultColWidth="14.5" defaultRowHeight="15.75" customHeight="1"/>
  <cols>
    <col min="1" max="1" width="31.5" customWidth="1"/>
    <col min="2" max="13" width="10.5" customWidth="1"/>
    <col min="14" max="14" width="16" customWidth="1"/>
  </cols>
  <sheetData>
    <row r="1" spans="1:14" ht="15.75" customHeight="1">
      <c r="A1" s="82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 customHeight="1">
      <c r="A2" s="7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4"/>
      <c r="B3" s="35" t="s">
        <v>25</v>
      </c>
      <c r="C3" s="35" t="s">
        <v>26</v>
      </c>
      <c r="D3" s="35" t="s">
        <v>27</v>
      </c>
      <c r="E3" s="35" t="s">
        <v>28</v>
      </c>
      <c r="F3" s="35" t="s">
        <v>29</v>
      </c>
      <c r="G3" s="35" t="s">
        <v>30</v>
      </c>
      <c r="H3" s="35" t="s">
        <v>31</v>
      </c>
      <c r="I3" s="35" t="s">
        <v>32</v>
      </c>
      <c r="J3" s="35" t="s">
        <v>33</v>
      </c>
      <c r="K3" s="35" t="s">
        <v>34</v>
      </c>
      <c r="L3" s="35" t="s">
        <v>35</v>
      </c>
      <c r="M3" s="35" t="s">
        <v>36</v>
      </c>
      <c r="N3" s="36" t="s">
        <v>37</v>
      </c>
    </row>
    <row r="4" spans="1:14" ht="15.75" customHeight="1">
      <c r="A4" s="37" t="s">
        <v>45</v>
      </c>
      <c r="B4" s="57">
        <f t="shared" ref="B4:M4" si="0">SUM(B10+B17+B23+B29+B11)</f>
        <v>0</v>
      </c>
      <c r="C4" s="57">
        <f t="shared" si="0"/>
        <v>4191.8999999999996</v>
      </c>
      <c r="D4" s="57">
        <f t="shared" si="0"/>
        <v>95692.28</v>
      </c>
      <c r="E4" s="57">
        <f t="shared" si="0"/>
        <v>144900.57</v>
      </c>
      <c r="F4" s="57">
        <f t="shared" si="0"/>
        <v>171626.78000000003</v>
      </c>
      <c r="G4" s="57">
        <f t="shared" si="0"/>
        <v>292458.03999999998</v>
      </c>
      <c r="H4" s="57">
        <f t="shared" si="0"/>
        <v>156140.01</v>
      </c>
      <c r="I4" s="57">
        <f t="shared" si="0"/>
        <v>192357.56</v>
      </c>
      <c r="J4" s="57">
        <f t="shared" si="0"/>
        <v>217912.7</v>
      </c>
      <c r="K4" s="57">
        <f t="shared" si="0"/>
        <v>269981.84999999998</v>
      </c>
      <c r="L4" s="57">
        <f t="shared" si="0"/>
        <v>321486.83</v>
      </c>
      <c r="M4" s="57">
        <f t="shared" si="0"/>
        <v>6000</v>
      </c>
      <c r="N4" s="58">
        <f>SUM(B4:M4)</f>
        <v>1872748.52</v>
      </c>
    </row>
    <row r="5" spans="1:14" ht="15.75" customHeight="1">
      <c r="A5" s="37" t="s">
        <v>46</v>
      </c>
      <c r="B5" s="42">
        <f t="shared" ref="B5:M5" si="1">$N5/12</f>
        <v>214188.51416666666</v>
      </c>
      <c r="C5" s="42">
        <f t="shared" si="1"/>
        <v>214188.51416666666</v>
      </c>
      <c r="D5" s="42">
        <f t="shared" si="1"/>
        <v>214188.51416666666</v>
      </c>
      <c r="E5" s="42">
        <f t="shared" si="1"/>
        <v>214188.51416666666</v>
      </c>
      <c r="F5" s="42">
        <f t="shared" si="1"/>
        <v>214188.51416666666</v>
      </c>
      <c r="G5" s="42">
        <f t="shared" si="1"/>
        <v>214188.51416666666</v>
      </c>
      <c r="H5" s="42">
        <f t="shared" si="1"/>
        <v>214188.51416666666</v>
      </c>
      <c r="I5" s="42">
        <f t="shared" si="1"/>
        <v>214188.51416666666</v>
      </c>
      <c r="J5" s="42">
        <f t="shared" si="1"/>
        <v>214188.51416666666</v>
      </c>
      <c r="K5" s="42">
        <f t="shared" si="1"/>
        <v>214188.51416666666</v>
      </c>
      <c r="L5" s="42">
        <f t="shared" si="1"/>
        <v>214188.51416666666</v>
      </c>
      <c r="M5" s="42">
        <f t="shared" si="1"/>
        <v>214188.51416666666</v>
      </c>
      <c r="N5" s="59">
        <f>SUM(N24+N18+N12+N11)</f>
        <v>2570262.17</v>
      </c>
    </row>
    <row r="6" spans="1:1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>
      <c r="A7" s="83" t="s">
        <v>62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.75" customHeight="1">
      <c r="A8" s="7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 customHeight="1">
      <c r="A9" s="4"/>
      <c r="B9" s="35" t="s">
        <v>25</v>
      </c>
      <c r="C9" s="35" t="s">
        <v>26</v>
      </c>
      <c r="D9" s="35" t="s">
        <v>27</v>
      </c>
      <c r="E9" s="35" t="s">
        <v>28</v>
      </c>
      <c r="F9" s="35" t="s">
        <v>29</v>
      </c>
      <c r="G9" s="35" t="s">
        <v>30</v>
      </c>
      <c r="H9" s="35" t="s">
        <v>31</v>
      </c>
      <c r="I9" s="35" t="s">
        <v>32</v>
      </c>
      <c r="J9" s="35" t="s">
        <v>33</v>
      </c>
      <c r="K9" s="35" t="s">
        <v>34</v>
      </c>
      <c r="L9" s="35" t="s">
        <v>35</v>
      </c>
      <c r="M9" s="35" t="s">
        <v>36</v>
      </c>
      <c r="N9" s="36" t="s">
        <v>37</v>
      </c>
    </row>
    <row r="10" spans="1:14">
      <c r="A10" s="37" t="s">
        <v>63</v>
      </c>
      <c r="B10" s="60"/>
      <c r="C10" s="61"/>
      <c r="D10" s="62">
        <v>92172.28</v>
      </c>
      <c r="E10" s="62">
        <v>137908.65</v>
      </c>
      <c r="F10" s="63">
        <v>141618.70000000001</v>
      </c>
      <c r="G10" s="62">
        <v>290858.03999999998</v>
      </c>
      <c r="H10" s="63">
        <v>153840.01</v>
      </c>
      <c r="I10" s="63">
        <v>192307.56</v>
      </c>
      <c r="J10" s="63">
        <v>217412.7</v>
      </c>
      <c r="K10" s="63">
        <v>269981.84999999998</v>
      </c>
      <c r="L10" s="61">
        <v>287581.63</v>
      </c>
      <c r="M10" s="64"/>
      <c r="N10" s="65">
        <f t="shared" ref="N10:N12" si="2">SUM(B10:M10)</f>
        <v>1783681.42</v>
      </c>
    </row>
    <row r="11" spans="1:14">
      <c r="A11" s="37" t="s">
        <v>64</v>
      </c>
      <c r="B11" s="66"/>
      <c r="C11" s="66"/>
      <c r="D11" s="62"/>
      <c r="E11" s="62"/>
      <c r="F11" s="62"/>
      <c r="G11" s="62"/>
      <c r="H11" s="62"/>
      <c r="I11" s="62"/>
      <c r="J11" s="62"/>
      <c r="K11" s="62"/>
      <c r="L11" s="67">
        <v>25400</v>
      </c>
      <c r="M11" s="66"/>
      <c r="N11" s="68">
        <f t="shared" si="2"/>
        <v>25400</v>
      </c>
    </row>
    <row r="12" spans="1:14">
      <c r="A12" s="37" t="s">
        <v>46</v>
      </c>
      <c r="B12" s="62">
        <v>146533.75</v>
      </c>
      <c r="C12" s="62">
        <v>114244.42</v>
      </c>
      <c r="D12" s="62">
        <v>240178</v>
      </c>
      <c r="E12" s="62">
        <v>128800</v>
      </c>
      <c r="F12" s="62">
        <v>322010</v>
      </c>
      <c r="G12" s="62">
        <v>311699</v>
      </c>
      <c r="H12" s="62">
        <v>141994</v>
      </c>
      <c r="I12" s="62">
        <v>223272</v>
      </c>
      <c r="J12" s="62">
        <v>112011</v>
      </c>
      <c r="K12" s="62">
        <v>257439</v>
      </c>
      <c r="L12" s="62">
        <v>115477</v>
      </c>
      <c r="M12" s="62">
        <v>101204</v>
      </c>
      <c r="N12" s="68">
        <f t="shared" si="2"/>
        <v>2214862.17</v>
      </c>
    </row>
    <row r="13" spans="1:14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.75" customHeight="1">
      <c r="A14" s="83" t="s">
        <v>65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75" customHeight="1">
      <c r="A15" s="7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.75" customHeight="1">
      <c r="A16" s="4"/>
      <c r="B16" s="35" t="s">
        <v>25</v>
      </c>
      <c r="C16" s="35" t="s">
        <v>26</v>
      </c>
      <c r="D16" s="35" t="s">
        <v>27</v>
      </c>
      <c r="E16" s="35" t="s">
        <v>28</v>
      </c>
      <c r="F16" s="35" t="s">
        <v>29</v>
      </c>
      <c r="G16" s="35" t="s">
        <v>30</v>
      </c>
      <c r="H16" s="35" t="s">
        <v>31</v>
      </c>
      <c r="I16" s="35" t="s">
        <v>32</v>
      </c>
      <c r="J16" s="35" t="s">
        <v>33</v>
      </c>
      <c r="K16" s="35" t="s">
        <v>34</v>
      </c>
      <c r="L16" s="35" t="s">
        <v>35</v>
      </c>
      <c r="M16" s="35" t="s">
        <v>36</v>
      </c>
      <c r="N16" s="36" t="s">
        <v>37</v>
      </c>
    </row>
    <row r="17" spans="1:14" ht="15.75" customHeight="1">
      <c r="A17" s="37" t="s">
        <v>45</v>
      </c>
      <c r="B17" s="45"/>
      <c r="C17" s="45"/>
      <c r="D17" s="45"/>
      <c r="E17" s="45">
        <v>6991.92</v>
      </c>
      <c r="F17" s="45">
        <v>29958.080000000002</v>
      </c>
      <c r="G17" s="45"/>
      <c r="H17" s="45"/>
      <c r="I17" s="45"/>
      <c r="J17" s="45"/>
      <c r="K17" s="45"/>
      <c r="L17" s="45"/>
      <c r="M17" s="45"/>
      <c r="N17" s="38">
        <f>SUM(B17:M17)</f>
        <v>36950</v>
      </c>
    </row>
    <row r="18" spans="1:14" ht="15.75" customHeight="1">
      <c r="A18" s="37" t="s">
        <v>46</v>
      </c>
      <c r="B18" s="69">
        <f t="shared" ref="B18:M18" si="3">$N18/12</f>
        <v>25000</v>
      </c>
      <c r="C18" s="69">
        <f t="shared" si="3"/>
        <v>25000</v>
      </c>
      <c r="D18" s="69">
        <f t="shared" si="3"/>
        <v>25000</v>
      </c>
      <c r="E18" s="69">
        <f t="shared" si="3"/>
        <v>25000</v>
      </c>
      <c r="F18" s="69">
        <f t="shared" si="3"/>
        <v>25000</v>
      </c>
      <c r="G18" s="69">
        <f t="shared" si="3"/>
        <v>25000</v>
      </c>
      <c r="H18" s="69">
        <f t="shared" si="3"/>
        <v>25000</v>
      </c>
      <c r="I18" s="69">
        <f t="shared" si="3"/>
        <v>25000</v>
      </c>
      <c r="J18" s="69">
        <f t="shared" si="3"/>
        <v>25000</v>
      </c>
      <c r="K18" s="69">
        <f t="shared" si="3"/>
        <v>25000</v>
      </c>
      <c r="L18" s="69">
        <f t="shared" si="3"/>
        <v>25000</v>
      </c>
      <c r="M18" s="69">
        <f t="shared" si="3"/>
        <v>25000</v>
      </c>
      <c r="N18" s="70">
        <v>300000</v>
      </c>
    </row>
    <row r="19" spans="1:14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.75" customHeight="1">
      <c r="A20" s="83" t="s">
        <v>66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.75" customHeight="1">
      <c r="A21" s="7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.75" customHeight="1">
      <c r="A22" s="4"/>
      <c r="B22" s="35" t="s">
        <v>25</v>
      </c>
      <c r="C22" s="35" t="s">
        <v>26</v>
      </c>
      <c r="D22" s="35" t="s">
        <v>27</v>
      </c>
      <c r="E22" s="35" t="s">
        <v>28</v>
      </c>
      <c r="F22" s="35" t="s">
        <v>29</v>
      </c>
      <c r="G22" s="35" t="s">
        <v>30</v>
      </c>
      <c r="H22" s="35" t="s">
        <v>31</v>
      </c>
      <c r="I22" s="35" t="s">
        <v>32</v>
      </c>
      <c r="J22" s="35" t="s">
        <v>33</v>
      </c>
      <c r="K22" s="35" t="s">
        <v>34</v>
      </c>
      <c r="L22" s="35" t="s">
        <v>35</v>
      </c>
      <c r="M22" s="35" t="s">
        <v>36</v>
      </c>
      <c r="N22" s="36" t="s">
        <v>37</v>
      </c>
    </row>
    <row r="23" spans="1:14" ht="15.75" customHeight="1">
      <c r="A23" s="37" t="s">
        <v>45</v>
      </c>
      <c r="B23" s="45"/>
      <c r="C23" s="45">
        <v>4191.8999999999996</v>
      </c>
      <c r="D23" s="45"/>
      <c r="E23" s="45"/>
      <c r="F23" s="45"/>
      <c r="G23" s="45"/>
      <c r="H23" s="45"/>
      <c r="I23" s="45"/>
      <c r="J23" s="45"/>
      <c r="K23" s="45"/>
      <c r="L23" s="45">
        <v>8505.2000000000007</v>
      </c>
      <c r="M23" s="45"/>
      <c r="N23" s="38">
        <f>SUM(B23:M23)</f>
        <v>12697.1</v>
      </c>
    </row>
    <row r="24" spans="1:14" ht="15.75" customHeight="1">
      <c r="A24" s="37" t="s">
        <v>46</v>
      </c>
      <c r="B24" s="69">
        <f t="shared" ref="B24:M24" si="4">$N24/12</f>
        <v>2500</v>
      </c>
      <c r="C24" s="69">
        <f t="shared" si="4"/>
        <v>2500</v>
      </c>
      <c r="D24" s="69">
        <f t="shared" si="4"/>
        <v>2500</v>
      </c>
      <c r="E24" s="69">
        <f t="shared" si="4"/>
        <v>2500</v>
      </c>
      <c r="F24" s="69">
        <f t="shared" si="4"/>
        <v>2500</v>
      </c>
      <c r="G24" s="69">
        <f t="shared" si="4"/>
        <v>2500</v>
      </c>
      <c r="H24" s="69">
        <f t="shared" si="4"/>
        <v>2500</v>
      </c>
      <c r="I24" s="69">
        <f t="shared" si="4"/>
        <v>2500</v>
      </c>
      <c r="J24" s="69">
        <f t="shared" si="4"/>
        <v>2500</v>
      </c>
      <c r="K24" s="69">
        <f t="shared" si="4"/>
        <v>2500</v>
      </c>
      <c r="L24" s="69">
        <f t="shared" si="4"/>
        <v>2500</v>
      </c>
      <c r="M24" s="69">
        <f t="shared" si="4"/>
        <v>2500</v>
      </c>
      <c r="N24" s="70">
        <v>30000</v>
      </c>
    </row>
    <row r="26" spans="1:14" ht="15.75" customHeight="1">
      <c r="A26" s="83" t="s">
        <v>67</v>
      </c>
      <c r="B26" s="7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.75" customHeight="1">
      <c r="A27" s="73"/>
      <c r="B27" s="7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.75" customHeight="1">
      <c r="A28" s="4"/>
      <c r="B28" s="35" t="s">
        <v>25</v>
      </c>
      <c r="C28" s="35" t="s">
        <v>26</v>
      </c>
      <c r="D28" s="35" t="s">
        <v>27</v>
      </c>
      <c r="E28" s="35" t="s">
        <v>28</v>
      </c>
      <c r="F28" s="35" t="s">
        <v>29</v>
      </c>
      <c r="G28" s="35" t="s">
        <v>30</v>
      </c>
      <c r="H28" s="35" t="s">
        <v>31</v>
      </c>
      <c r="I28" s="35" t="s">
        <v>32</v>
      </c>
      <c r="J28" s="35" t="s">
        <v>33</v>
      </c>
      <c r="K28" s="35" t="s">
        <v>34</v>
      </c>
      <c r="L28" s="35" t="s">
        <v>35</v>
      </c>
      <c r="M28" s="35" t="s">
        <v>36</v>
      </c>
      <c r="N28" s="36" t="s">
        <v>37</v>
      </c>
    </row>
    <row r="29" spans="1:14" ht="15.75" customHeight="1">
      <c r="A29" s="37" t="s">
        <v>45</v>
      </c>
      <c r="B29" s="45"/>
      <c r="C29" s="45"/>
      <c r="D29" s="71">
        <v>3520</v>
      </c>
      <c r="E29" s="45"/>
      <c r="F29" s="45">
        <v>50</v>
      </c>
      <c r="G29" s="45">
        <v>1600</v>
      </c>
      <c r="H29" s="45">
        <v>2300</v>
      </c>
      <c r="I29" s="45">
        <v>50</v>
      </c>
      <c r="J29" s="45">
        <v>500</v>
      </c>
      <c r="K29" s="45"/>
      <c r="L29" s="45"/>
      <c r="M29" s="45">
        <v>6000</v>
      </c>
      <c r="N29" s="38">
        <f>SUM(B29:M29)</f>
        <v>14020</v>
      </c>
    </row>
    <row r="30" spans="1:14" ht="15.75" customHeight="1">
      <c r="A30" s="37" t="s">
        <v>46</v>
      </c>
      <c r="B30" s="69">
        <f t="shared" ref="B30:M30" si="5">$N30/12</f>
        <v>2083.3333333333335</v>
      </c>
      <c r="C30" s="69">
        <f t="shared" si="5"/>
        <v>2083.3333333333335</v>
      </c>
      <c r="D30" s="69">
        <f t="shared" si="5"/>
        <v>2083.3333333333335</v>
      </c>
      <c r="E30" s="69">
        <f t="shared" si="5"/>
        <v>2083.3333333333335</v>
      </c>
      <c r="F30" s="69">
        <f t="shared" si="5"/>
        <v>2083.3333333333335</v>
      </c>
      <c r="G30" s="69">
        <f t="shared" si="5"/>
        <v>2083.3333333333335</v>
      </c>
      <c r="H30" s="69">
        <f t="shared" si="5"/>
        <v>2083.3333333333335</v>
      </c>
      <c r="I30" s="69">
        <f t="shared" si="5"/>
        <v>2083.3333333333335</v>
      </c>
      <c r="J30" s="69">
        <f t="shared" si="5"/>
        <v>2083.3333333333335</v>
      </c>
      <c r="K30" s="69">
        <f t="shared" si="5"/>
        <v>2083.3333333333335</v>
      </c>
      <c r="L30" s="69">
        <f t="shared" si="5"/>
        <v>2083.3333333333335</v>
      </c>
      <c r="M30" s="69">
        <f t="shared" si="5"/>
        <v>2083.3333333333335</v>
      </c>
      <c r="N30" s="70">
        <v>25000</v>
      </c>
    </row>
  </sheetData>
  <mergeCells count="5">
    <mergeCell ref="A1:A2"/>
    <mergeCell ref="A7:A8"/>
    <mergeCell ref="A14:A15"/>
    <mergeCell ref="A20:A21"/>
    <mergeCell ref="A26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Звітні дані</vt:lpstr>
      <vt:lpstr>Звіт за 12 місяців</vt:lpstr>
      <vt:lpstr>Події</vt:lpstr>
      <vt:lpstr>Послуги</vt:lpstr>
      <vt:lpstr>Відвідувачі</vt:lpstr>
      <vt:lpstr>Інформаційна присутність</vt:lpstr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2021-12-16T10:06:57Z</dcterms:modified>
</cp:coreProperties>
</file>